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Width="28800" windowHeight="12450"/>
  </bookViews>
  <sheets>
    <sheet name="MTO" sheetId="24" r:id="rId1"/>
  </sheets>
  <externalReferences>
    <externalReference r:id="rId2"/>
  </externalReferences>
  <definedNames>
    <definedName name="_xlnm._FilterDatabase" localSheetId="0" hidden="1">MTO!$B$5:$X$448</definedName>
    <definedName name="BM_COMP" localSheetId="0">#REF!</definedName>
    <definedName name="BM_COMP">#REF!</definedName>
    <definedName name="BM_PIPE" localSheetId="0">#REF!</definedName>
    <definedName name="BM_PIPE">#REF!</definedName>
    <definedName name="DB_COMP" localSheetId="0">#REF!</definedName>
    <definedName name="DB_COMP">#REF!</definedName>
    <definedName name="DB_SPE_INST" localSheetId="0">#REF!</definedName>
    <definedName name="DB_SPE_INST">#REF!</definedName>
    <definedName name="DB_VALVE" localSheetId="0">#REF!</definedName>
    <definedName name="DB_VALVE">#REF!</definedName>
    <definedName name="DB_いも付け" localSheetId="0">#REF!</definedName>
    <definedName name="DB_いも付け">#REF!</definedName>
    <definedName name="MATL">[1]データベース!$B$5:$G$5</definedName>
    <definedName name="_xlnm.Print_Area" localSheetId="0">MTO!$A$1:$U$539</definedName>
    <definedName name="_xlnm.Print_Titles" localSheetId="0">MTO!$1:$5</definedName>
    <definedName name="注意" localSheetId="0">#REF!</definedName>
    <definedName name="注意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<sst xmlns="http://schemas.openxmlformats.org/spreadsheetml/2006/main" count="2840" uniqueCount="98">
  <si>
    <t>Σ 重量</t>
  </si>
  <si>
    <t>Σ BM</t>
  </si>
  <si>
    <t>ΣRING</t>
  </si>
  <si>
    <t>ΣDB</t>
  </si>
  <si>
    <t>DWG NO.</t>
  </si>
  <si>
    <t>WELD</t>
  </si>
  <si>
    <t>PARTS</t>
  </si>
  <si>
    <t>SIZE1</t>
  </si>
  <si>
    <t>SIZE2</t>
  </si>
  <si>
    <t>補正</t>
  </si>
  <si>
    <t>QUAT'Y</t>
  </si>
  <si>
    <t>REMARKS</t>
  </si>
  <si>
    <t>重量</t>
  </si>
  <si>
    <t>DB</t>
  </si>
  <si>
    <t>内作率</t>
  </si>
  <si>
    <t>工場</t>
  </si>
  <si>
    <t>現場</t>
  </si>
  <si>
    <t>CLASS</t>
  </si>
  <si>
    <t>MAT'L</t>
  </si>
  <si>
    <t>RATING or SCH</t>
  </si>
  <si>
    <t>材種</t>
  </si>
  <si>
    <t>kg/m</t>
  </si>
  <si>
    <t>kg</t>
  </si>
  <si>
    <t>BM</t>
  </si>
  <si>
    <t>ﾘﾝｸﾞ数</t>
  </si>
  <si>
    <t>継手</t>
  </si>
  <si>
    <t>SW</t>
  </si>
  <si>
    <t>TEE</t>
  </si>
  <si>
    <t>20A</t>
  </si>
  <si>
    <t>S80</t>
  </si>
  <si>
    <t>PT370</t>
  </si>
  <si>
    <t>25A</t>
  </si>
  <si>
    <t>40A</t>
  </si>
  <si>
    <t>BW</t>
  </si>
  <si>
    <t>50A</t>
  </si>
  <si>
    <t>S40</t>
  </si>
  <si>
    <t>80A</t>
  </si>
  <si>
    <t>100A</t>
  </si>
  <si>
    <t>125A</t>
  </si>
  <si>
    <t>65A</t>
  </si>
  <si>
    <t>400A</t>
  </si>
  <si>
    <t>300A</t>
  </si>
  <si>
    <t>FSGP</t>
  </si>
  <si>
    <t>650A</t>
  </si>
  <si>
    <t>PY400</t>
  </si>
  <si>
    <t>90EL</t>
  </si>
  <si>
    <t>15A</t>
  </si>
  <si>
    <t>200A</t>
  </si>
  <si>
    <t>45EL</t>
  </si>
  <si>
    <t>CUT EL</t>
  </si>
  <si>
    <t>FLANGE</t>
  </si>
  <si>
    <t>600# S80 WN</t>
  </si>
  <si>
    <t>SF440A</t>
  </si>
  <si>
    <t xml:space="preserve">FLANGE </t>
  </si>
  <si>
    <t>JIS30K SOB</t>
  </si>
  <si>
    <t>JIS30K SOC</t>
  </si>
  <si>
    <t>JIS10K</t>
  </si>
  <si>
    <t>SF390A</t>
  </si>
  <si>
    <t>JIS5K</t>
  </si>
  <si>
    <t>SS400</t>
  </si>
  <si>
    <t>JIS5K WN</t>
  </si>
  <si>
    <t>RED. FLANGE</t>
  </si>
  <si>
    <t>RE (C)</t>
  </si>
  <si>
    <t>RE (E)</t>
  </si>
  <si>
    <t>BOSS</t>
  </si>
  <si>
    <t>HALF COUP.</t>
  </si>
  <si>
    <t>CAP</t>
  </si>
  <si>
    <t>BLANCH</t>
  </si>
  <si>
    <t>SGP</t>
  </si>
  <si>
    <t>BEND EL</t>
  </si>
  <si>
    <t>250A</t>
  </si>
  <si>
    <t>FSGP(Zn)</t>
  </si>
  <si>
    <t>150A</t>
  </si>
  <si>
    <t>SUS304</t>
  </si>
  <si>
    <t>S10</t>
  </si>
  <si>
    <t>PT370(Zn)</t>
  </si>
  <si>
    <t>90EL (S)</t>
  </si>
  <si>
    <t>COUPLING</t>
  </si>
  <si>
    <t>8A</t>
  </si>
  <si>
    <t>10A</t>
  </si>
  <si>
    <t>32A</t>
  </si>
  <si>
    <t>JIS20K</t>
  </si>
  <si>
    <t>SS400(Zn)</t>
  </si>
  <si>
    <t>CUT ELBOW</t>
  </si>
  <si>
    <t>JIS20K SOH B</t>
  </si>
  <si>
    <t>JIS20K SOH C</t>
  </si>
  <si>
    <t>JIS30K SOA</t>
  </si>
  <si>
    <t>JIS10K LJ</t>
  </si>
  <si>
    <t>FULL COUP.</t>
  </si>
  <si>
    <t>STAB END</t>
  </si>
  <si>
    <t>直管接続部</t>
  </si>
  <si>
    <t>STPG370-S</t>
  </si>
  <si>
    <t>STPY400</t>
  </si>
  <si>
    <t>SGPW</t>
  </si>
  <si>
    <t>SGP（Zn）</t>
  </si>
  <si>
    <t>SUS304TP</t>
  </si>
  <si>
    <t>管材</t>
  </si>
  <si>
    <t>t = 7.9</t>
  </si>
</sst>
</file>

<file path=xl/styles.xml><?xml version="1.0" encoding="utf-8"?>
<styleSheet xmlns="http://schemas.openxmlformats.org/spreadsheetml/2006/main">
  <numFmts count="11">
    <numFmt numFmtId="176" formatCode="_(* #,##0_);_(* \(#,##0\);_(* &quot;-&quot;_);_(@_)"/>
    <numFmt numFmtId="177" formatCode="_ * #,##0_ ;_ * \-#,##0_ ;_ * &quot;-&quot;??_ ;_ @_ "/>
    <numFmt numFmtId="178" formatCode="_-&quot;\&quot;* #,##0_-\ ;\-&quot;\&quot;* #,##0_-\ ;_-&quot;\&quot;* &quot;-&quot;??_-\ ;_-@_-"/>
    <numFmt numFmtId="179" formatCode="_-&quot;\&quot;* #,##0.00_-\ ;\-&quot;\&quot;* #,##0.00_-\ ;_-&quot;\&quot;* &quot;-&quot;??_-\ ;_-@_-"/>
    <numFmt numFmtId="180" formatCode="0.0_);[Red]\(0.0\)"/>
    <numFmt numFmtId="181" formatCode="0.00_);[Red]\(0.00\)"/>
    <numFmt numFmtId="182" formatCode="0.0_ "/>
    <numFmt numFmtId="183" formatCode="0.00_ "/>
    <numFmt numFmtId="184" formatCode="0_ "/>
    <numFmt numFmtId="185" formatCode="0_);[Red]\(0\)"/>
    <numFmt numFmtId="186" formatCode="&quot;\&quot;#,##0_);[Red]\(&quot;\&quot;#,##0\)"/>
  </numFmts>
  <fonts count="34">
    <font>
      <sz val="11"/>
      <name val="明朝"/>
      <charset val="128"/>
    </font>
    <font>
      <sz val="9"/>
      <name val="明朝"/>
      <charset val="128"/>
    </font>
    <font>
      <sz val="10"/>
      <name val="明朝"/>
      <charset val="128"/>
    </font>
    <font>
      <b/>
      <sz val="9"/>
      <name val="明朝"/>
      <charset val="128"/>
    </font>
    <font>
      <b/>
      <sz val="18"/>
      <name val="ＭＳ Ｐ明朝"/>
      <charset val="128"/>
    </font>
    <font>
      <b/>
      <sz val="12"/>
      <name val="明朝"/>
      <charset val="128"/>
    </font>
    <font>
      <b/>
      <sz val="14"/>
      <color rgb="FFFF0000"/>
      <name val="明朝"/>
      <charset val="128"/>
    </font>
    <font>
      <sz val="12"/>
      <name val="明朝"/>
      <charset val="128"/>
    </font>
    <font>
      <b/>
      <sz val="12"/>
      <color rgb="FFFF0000"/>
      <name val="明朝"/>
      <charset val="128"/>
    </font>
    <font>
      <sz val="12"/>
      <color rgb="FFFF0000"/>
      <name val="明朝"/>
      <charset val="128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0"/>
      <name val="ＭＳ Ｐゴシック"/>
      <charset val="128"/>
    </font>
    <font>
      <sz val="11"/>
      <color indexed="8"/>
      <name val="ＭＳ Ｐゴシック"/>
      <charset val="128"/>
    </font>
    <font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name val="ＭＳ Ｐゴシック"/>
      <charset val="128"/>
    </font>
    <font>
      <i/>
      <sz val="11"/>
      <color rgb="FF7F7F7F"/>
      <name val="ＭＳ Ｐゴシック"/>
      <charset val="0"/>
      <scheme val="minor"/>
    </font>
    <font>
      <sz val="11"/>
      <color theme="1"/>
      <name val="ＭＳ Ｐゴシック"/>
      <charset val="128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38" fontId="0" fillId="0" borderId="0" applyFont="0" applyFill="0" applyBorder="0" applyAlignment="0" applyProtection="0"/>
    <xf numFmtId="0" fontId="11" fillId="2" borderId="44" applyNumberFormat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5" borderId="46" applyNumberFormat="0" applyFont="0" applyAlignment="0" applyProtection="0">
      <alignment vertical="center"/>
    </xf>
    <xf numFmtId="0" fontId="22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22" borderId="48" applyNumberFormat="0" applyAlignment="0" applyProtection="0">
      <alignment vertical="center"/>
    </xf>
    <xf numFmtId="0" fontId="28" fillId="0" borderId="49" applyNumberFormat="0" applyFill="0" applyAlignment="0" applyProtection="0">
      <alignment vertical="center"/>
    </xf>
    <xf numFmtId="0" fontId="29" fillId="0" borderId="49" applyNumberFormat="0" applyFill="0" applyAlignment="0" applyProtection="0">
      <alignment vertical="center"/>
    </xf>
    <xf numFmtId="0" fontId="31" fillId="22" borderId="44" applyNumberFormat="0" applyAlignment="0" applyProtection="0">
      <alignment vertical="center"/>
    </xf>
    <xf numFmtId="0" fontId="10" fillId="0" borderId="5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21" borderId="4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13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/>
    <xf numFmtId="0" fontId="14" fillId="32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6" fillId="0" borderId="0">
      <alignment vertical="center"/>
    </xf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80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9" fontId="2" fillId="0" borderId="0" xfId="7" applyFont="1" applyFill="1"/>
    <xf numFmtId="181" fontId="2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80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180" fontId="2" fillId="0" borderId="7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" fillId="0" borderId="0" xfId="0" applyFont="1" applyAlignment="1" applyProtection="1">
      <alignment horizontal="center"/>
      <protection locked="0" hidden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38" fontId="8" fillId="0" borderId="12" xfId="1" applyFont="1" applyFill="1" applyBorder="1" applyAlignment="1">
      <alignment shrinkToFit="1"/>
    </xf>
    <xf numFmtId="38" fontId="8" fillId="0" borderId="13" xfId="1" applyFont="1" applyFill="1" applyBorder="1" applyAlignment="1">
      <alignment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 hidden="1"/>
    </xf>
    <xf numFmtId="0" fontId="5" fillId="0" borderId="16" xfId="0" applyFont="1" applyBorder="1" applyAlignment="1" applyProtection="1">
      <alignment horizontal="center" vertical="center"/>
      <protection locked="0" hidden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 hidden="1"/>
    </xf>
    <xf numFmtId="0" fontId="5" fillId="0" borderId="19" xfId="0" applyFont="1" applyBorder="1" applyAlignment="1" applyProtection="1">
      <alignment horizontal="center" vertical="center"/>
      <protection locked="0" hidden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 shrinkToFit="1"/>
      <protection locked="0" hidden="1"/>
    </xf>
    <xf numFmtId="0" fontId="2" fillId="0" borderId="23" xfId="0" applyFont="1" applyBorder="1" applyAlignment="1" applyProtection="1">
      <alignment horizontal="center" vertical="center"/>
      <protection locked="0" hidden="1"/>
    </xf>
    <xf numFmtId="0" fontId="2" fillId="0" borderId="24" xfId="0" applyFont="1" applyBorder="1" applyAlignment="1" applyProtection="1">
      <alignment vertical="center"/>
      <protection locked="0" hidden="1"/>
    </xf>
    <xf numFmtId="0" fontId="2" fillId="0" borderId="2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 applyProtection="1">
      <alignment horizontal="center" vertical="center"/>
      <protection locked="0" hidden="1"/>
    </xf>
    <xf numFmtId="180" fontId="7" fillId="0" borderId="28" xfId="0" applyNumberFormat="1" applyFont="1" applyBorder="1" applyAlignment="1" applyProtection="1">
      <alignment vertical="center"/>
      <protection locked="0" hidden="1"/>
    </xf>
    <xf numFmtId="180" fontId="7" fillId="0" borderId="29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81" fontId="5" fillId="0" borderId="11" xfId="0" applyNumberFormat="1" applyFont="1" applyBorder="1" applyAlignment="1">
      <alignment shrinkToFit="1"/>
    </xf>
    <xf numFmtId="0" fontId="5" fillId="0" borderId="30" xfId="0" applyFont="1" applyBorder="1" applyAlignment="1">
      <alignment horizontal="center" shrinkToFit="1"/>
    </xf>
    <xf numFmtId="181" fontId="8" fillId="0" borderId="13" xfId="1" applyNumberFormat="1" applyFont="1" applyFill="1" applyBorder="1" applyAlignment="1">
      <alignment shrinkToFit="1"/>
    </xf>
    <xf numFmtId="38" fontId="8" fillId="0" borderId="31" xfId="1" applyFont="1" applyFill="1" applyBorder="1" applyAlignment="1">
      <alignment shrinkToFit="1"/>
    </xf>
    <xf numFmtId="38" fontId="2" fillId="0" borderId="0" xfId="0" applyNumberFormat="1" applyFont="1"/>
    <xf numFmtId="9" fontId="2" fillId="0" borderId="0" xfId="7" applyFont="1" applyFill="1" applyAlignment="1">
      <alignment horizontal="center"/>
    </xf>
    <xf numFmtId="0" fontId="5" fillId="0" borderId="16" xfId="0" applyFont="1" applyBorder="1" applyAlignment="1">
      <alignment horizontal="center" vertical="center"/>
    </xf>
    <xf numFmtId="181" fontId="5" fillId="0" borderId="16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9" fontId="5" fillId="0" borderId="35" xfId="7" applyFont="1" applyFill="1" applyBorder="1" applyAlignment="1">
      <alignment horizontal="center" vertical="center"/>
    </xf>
    <xf numFmtId="181" fontId="5" fillId="0" borderId="21" xfId="0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182" fontId="2" fillId="0" borderId="25" xfId="7" applyNumberFormat="1" applyFont="1" applyFill="1" applyBorder="1" applyAlignment="1">
      <alignment vertical="center"/>
    </xf>
    <xf numFmtId="181" fontId="2" fillId="0" borderId="7" xfId="0" applyNumberFormat="1" applyFont="1" applyBorder="1" applyAlignment="1">
      <alignment vertical="center"/>
    </xf>
    <xf numFmtId="180" fontId="2" fillId="0" borderId="24" xfId="0" applyNumberFormat="1" applyFont="1" applyBorder="1" applyAlignment="1">
      <alignment vertical="center"/>
    </xf>
    <xf numFmtId="180" fontId="2" fillId="0" borderId="37" xfId="0" applyNumberFormat="1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182" fontId="7" fillId="0" borderId="29" xfId="7" applyNumberFormat="1" applyFont="1" applyFill="1" applyBorder="1" applyAlignment="1">
      <alignment vertical="center"/>
    </xf>
    <xf numFmtId="181" fontId="9" fillId="0" borderId="9" xfId="0" applyNumberFormat="1" applyFont="1" applyBorder="1" applyAlignment="1">
      <alignment vertical="center"/>
    </xf>
    <xf numFmtId="180" fontId="7" fillId="0" borderId="28" xfId="0" applyNumberFormat="1" applyFont="1" applyBorder="1" applyAlignment="1">
      <alignment vertical="center"/>
    </xf>
    <xf numFmtId="180" fontId="7" fillId="0" borderId="38" xfId="0" applyNumberFormat="1" applyFont="1" applyBorder="1" applyAlignment="1">
      <alignment vertical="center"/>
    </xf>
    <xf numFmtId="0" fontId="7" fillId="0" borderId="28" xfId="0" applyFont="1" applyBorder="1" applyAlignment="1" applyProtection="1">
      <alignment vertical="center"/>
      <protection locked="0" hidden="1"/>
    </xf>
    <xf numFmtId="0" fontId="7" fillId="0" borderId="29" xfId="0" applyFont="1" applyBorder="1" applyAlignment="1">
      <alignment vertical="center"/>
    </xf>
    <xf numFmtId="182" fontId="2" fillId="0" borderId="0" xfId="0" applyNumberFormat="1" applyFont="1" applyAlignme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183" fontId="2" fillId="0" borderId="0" xfId="0" applyNumberFormat="1" applyFont="1" applyAlignment="1">
      <alignment vertical="center"/>
    </xf>
    <xf numFmtId="183" fontId="7" fillId="0" borderId="9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180" fontId="7" fillId="0" borderId="9" xfId="0" applyNumberFormat="1" applyFont="1" applyBorder="1" applyAlignment="1">
      <alignment vertical="center"/>
    </xf>
    <xf numFmtId="184" fontId="7" fillId="0" borderId="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right" vertical="center" shrinkToFit="1"/>
    </xf>
    <xf numFmtId="181" fontId="2" fillId="0" borderId="0" xfId="0" applyNumberFormat="1" applyFont="1" applyAlignment="1">
      <alignment horizontal="center"/>
    </xf>
    <xf numFmtId="0" fontId="7" fillId="0" borderId="39" xfId="0" applyFont="1" applyBorder="1" applyAlignment="1" applyProtection="1">
      <alignment horizontal="center" vertical="center" shrinkToFit="1"/>
      <protection locked="0" hidden="1"/>
    </xf>
    <xf numFmtId="0" fontId="7" fillId="0" borderId="40" xfId="0" applyFont="1" applyBorder="1" applyAlignment="1" applyProtection="1">
      <alignment horizontal="center" vertical="center"/>
      <protection locked="0" hidden="1"/>
    </xf>
    <xf numFmtId="0" fontId="7" fillId="0" borderId="41" xfId="0" applyFont="1" applyBorder="1" applyAlignment="1" applyProtection="1">
      <alignment vertical="center"/>
      <protection locked="0" hidden="1"/>
    </xf>
    <xf numFmtId="180" fontId="7" fillId="0" borderId="42" xfId="0" applyNumberFormat="1" applyFont="1" applyBorder="1" applyAlignment="1">
      <alignment vertical="center"/>
    </xf>
    <xf numFmtId="180" fontId="7" fillId="0" borderId="13" xfId="0" applyNumberFormat="1" applyFont="1" applyBorder="1" applyAlignment="1">
      <alignment vertical="center"/>
    </xf>
    <xf numFmtId="185" fontId="2" fillId="0" borderId="0" xfId="0" applyNumberFormat="1" applyFont="1"/>
    <xf numFmtId="180" fontId="2" fillId="0" borderId="0" xfId="0" applyNumberFormat="1" applyFont="1"/>
    <xf numFmtId="186" fontId="2" fillId="0" borderId="0" xfId="0" applyNumberFormat="1" applyFont="1" applyAlignment="1">
      <alignment horizontal="center"/>
    </xf>
    <xf numFmtId="181" fontId="2" fillId="0" borderId="0" xfId="0" applyNumberFormat="1" applyFont="1"/>
    <xf numFmtId="0" fontId="7" fillId="0" borderId="41" xfId="0" applyFont="1" applyBorder="1" applyAlignment="1">
      <alignment vertical="center"/>
    </xf>
    <xf numFmtId="182" fontId="7" fillId="0" borderId="42" xfId="7" applyNumberFormat="1" applyFont="1" applyFill="1" applyBorder="1" applyAlignment="1">
      <alignment vertical="center"/>
    </xf>
    <xf numFmtId="181" fontId="7" fillId="0" borderId="13" xfId="0" applyNumberFormat="1" applyFont="1" applyBorder="1" applyAlignment="1">
      <alignment vertical="center"/>
    </xf>
    <xf numFmtId="0" fontId="7" fillId="0" borderId="43" xfId="0" applyFont="1" applyBorder="1" applyAlignment="1">
      <alignment vertical="center"/>
    </xf>
  </cellXfs>
  <cellStyles count="58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桁区切り 3" xfId="11"/>
    <cellStyle name="20% - アクセント 4" xfId="12" builtinId="42"/>
    <cellStyle name="メモ" xfId="13" builtinId="10"/>
    <cellStyle name="標準 4" xfId="14"/>
    <cellStyle name="良い" xfId="15" builtinId="26"/>
    <cellStyle name="警告文" xfId="16" builtinId="11"/>
    <cellStyle name="リンクセル" xfId="17" builtinId="24"/>
    <cellStyle name="タイトル" xfId="18" builtinId="15"/>
    <cellStyle name="説明文" xfId="19" builtinId="53"/>
    <cellStyle name="アクセント 6" xfId="20" builtinId="49"/>
    <cellStyle name="出力" xfId="21" builtinId="21"/>
    <cellStyle name="見出し 1" xfId="22" builtinId="16"/>
    <cellStyle name="見出し 2" xfId="23" builtinId="17"/>
    <cellStyle name="計算" xfId="24" builtinId="22"/>
    <cellStyle name="見出し 3" xfId="25" builtinId="18"/>
    <cellStyle name="見出し 4" xfId="26" builtinId="19"/>
    <cellStyle name="60% - アクセント 5" xfId="27" builtinId="48"/>
    <cellStyle name="チェックセル" xfId="28" builtinId="23"/>
    <cellStyle name="40% - アクセント 1" xfId="29" builtinId="31"/>
    <cellStyle name="集計" xfId="30" builtinId="25"/>
    <cellStyle name="悪い" xfId="31" builtinId="27"/>
    <cellStyle name="どちらでもない" xfId="32" builtinId="28"/>
    <cellStyle name="標準 2 3" xfId="33"/>
    <cellStyle name="アクセント 1" xfId="34" builtinId="29"/>
    <cellStyle name="20% - アクセント 1" xfId="35" builtinId="30"/>
    <cellStyle name="20% - アクセント 5" xfId="36" builtinId="46"/>
    <cellStyle name="60% - アクセント 1" xfId="37" builtinId="32"/>
    <cellStyle name="20% - アクセント 2" xfId="38" builtinId="34"/>
    <cellStyle name="40% - アクセント 2" xfId="39" builtinId="35"/>
    <cellStyle name="20% - アクセント 6" xfId="40" builtinId="50"/>
    <cellStyle name="60% - アクセント 2" xfId="41" builtinId="36"/>
    <cellStyle name="アクセント 3" xfId="42" builtinId="37"/>
    <cellStyle name="桁区切り 2" xfId="43"/>
    <cellStyle name="20% - アクセント 3" xfId="44" builtinId="38"/>
    <cellStyle name="桁区切り 2 2" xfId="45"/>
    <cellStyle name="40% - アクセント 3" xfId="46" builtinId="39"/>
    <cellStyle name="60% - アクセント 3" xfId="47" builtinId="40"/>
    <cellStyle name="アクセント 4" xfId="48" builtinId="41"/>
    <cellStyle name="40% - アクセント 4" xfId="49" builtinId="43"/>
    <cellStyle name="60% - アクセント 4" xfId="50" builtinId="44"/>
    <cellStyle name="アクセント 5" xfId="51" builtinId="45"/>
    <cellStyle name="40% - アクセント 6" xfId="52" builtinId="51"/>
    <cellStyle name="60% - アクセント 6" xfId="53" builtinId="52"/>
    <cellStyle name="パーセント 2" xfId="54"/>
    <cellStyle name="標準 2" xfId="55"/>
    <cellStyle name="標準 2 2" xfId="56"/>
    <cellStyle name="標準 3" xfId="5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378;&#32032;&#24517;&#35201;&#3732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窒素計算"/>
      <sheetName val="データベース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1519"/>
  <sheetViews>
    <sheetView tabSelected="1" zoomScale="85" zoomScaleNormal="85" zoomScalePageLayoutView="82" workbookViewId="0">
      <pane ySplit="5" topLeftCell="A6" activePane="bottomLeft" state="frozen"/>
      <selection/>
      <selection pane="bottomLeft" activeCell="AA8" sqref="AA8"/>
    </sheetView>
  </sheetViews>
  <sheetFormatPr defaultColWidth="9" defaultRowHeight="15" customHeight="1"/>
  <cols>
    <col min="1" max="1" width="1.625" style="3" customWidth="1"/>
    <col min="2" max="2" width="20.6666666666667" style="4" customWidth="1"/>
    <col min="3" max="3" width="5.66666666666667" style="5" customWidth="1"/>
    <col min="4" max="4" width="13.6666666666667" style="3" customWidth="1"/>
    <col min="5" max="6" width="8.625" style="4" customWidth="1"/>
    <col min="7" max="7" width="5.66666666666667" style="6" customWidth="1"/>
    <col min="8" max="8" width="5.33333333333333" style="5" hidden="1" customWidth="1"/>
    <col min="9" max="9" width="6.21666666666667" style="5" hidden="1" customWidth="1"/>
    <col min="10" max="10" width="7.88333333333333" style="5" hidden="1" customWidth="1"/>
    <col min="11" max="11" width="7.66666666666667" style="3" customWidth="1"/>
    <col min="12" max="12" width="14.625" style="7" customWidth="1"/>
    <col min="13" max="13" width="12.625" style="7" customWidth="1"/>
    <col min="14" max="14" width="9.33333333333333" style="8" customWidth="1"/>
    <col min="15" max="17" width="10.625" style="3" customWidth="1"/>
    <col min="18" max="18" width="10.625" style="9" customWidth="1"/>
    <col min="19" max="19" width="10.625" style="10" customWidth="1"/>
    <col min="20" max="21" width="10.625" style="3" customWidth="1"/>
    <col min="22" max="23" width="9" style="3" customWidth="1"/>
    <col min="24" max="16384" width="9" style="3"/>
  </cols>
  <sheetData>
    <row r="1" s="1" customFormat="1" ht="20" customHeight="1" spans="2:21">
      <c r="B1" s="11"/>
      <c r="C1" s="12"/>
      <c r="D1" s="12"/>
      <c r="E1" s="11"/>
      <c r="F1" s="11"/>
      <c r="G1" s="13"/>
      <c r="H1" s="12"/>
      <c r="I1" s="12"/>
      <c r="J1" s="12"/>
      <c r="L1" s="30"/>
      <c r="M1" s="30"/>
      <c r="N1" s="30"/>
      <c r="O1" s="31" t="s">
        <v>0</v>
      </c>
      <c r="P1" s="32" t="s">
        <v>1</v>
      </c>
      <c r="Q1" s="32" t="s">
        <v>2</v>
      </c>
      <c r="R1" s="32" t="s">
        <v>3</v>
      </c>
      <c r="S1" s="54"/>
      <c r="T1" s="32" t="s">
        <v>3</v>
      </c>
      <c r="U1" s="55" t="s">
        <v>3</v>
      </c>
    </row>
    <row r="2" ht="20" customHeight="1" spans="2:24">
      <c r="B2" s="14"/>
      <c r="C2" s="14"/>
      <c r="D2" s="14"/>
      <c r="E2" s="14"/>
      <c r="F2" s="14"/>
      <c r="G2" s="14"/>
      <c r="H2" s="14"/>
      <c r="I2" s="14"/>
      <c r="J2" s="14"/>
      <c r="K2" s="14"/>
      <c r="O2" s="33">
        <f>SUM(O7:O539)</f>
        <v>39874.70805</v>
      </c>
      <c r="P2" s="34">
        <f>SUM(P7:P539)</f>
        <v>12388.035</v>
      </c>
      <c r="Q2" s="34">
        <f>SUM(Q7:Q539)</f>
        <v>8006</v>
      </c>
      <c r="R2" s="34">
        <f>SUM(R7:R539)</f>
        <v>14586.95</v>
      </c>
      <c r="S2" s="56"/>
      <c r="T2" s="34">
        <f>SUM(T7:T539)</f>
        <v>10210.865</v>
      </c>
      <c r="U2" s="57">
        <f>SUM(U7:U539)</f>
        <v>4376.085</v>
      </c>
      <c r="X2" s="58"/>
    </row>
    <row r="3" customHeight="1" spans="2:18">
      <c r="B3" s="14"/>
      <c r="C3" s="14"/>
      <c r="D3" s="14"/>
      <c r="E3" s="14"/>
      <c r="F3" s="14"/>
      <c r="G3" s="14"/>
      <c r="H3" s="14"/>
      <c r="I3" s="14"/>
      <c r="J3" s="14"/>
      <c r="K3" s="14"/>
      <c r="O3" s="5"/>
      <c r="P3" s="5"/>
      <c r="Q3" s="5"/>
      <c r="R3" s="59"/>
    </row>
    <row r="4" s="2" customFormat="1" ht="24" customHeight="1" spans="2:21">
      <c r="B4" s="15" t="s">
        <v>4</v>
      </c>
      <c r="C4" s="16" t="s">
        <v>5</v>
      </c>
      <c r="D4" s="16" t="s">
        <v>6</v>
      </c>
      <c r="E4" s="17" t="s">
        <v>7</v>
      </c>
      <c r="F4" s="17" t="s">
        <v>8</v>
      </c>
      <c r="G4" s="18" t="s">
        <v>9</v>
      </c>
      <c r="H4" s="16"/>
      <c r="I4" s="16"/>
      <c r="J4" s="16"/>
      <c r="K4" s="16" t="s">
        <v>10</v>
      </c>
      <c r="L4" s="35" t="s">
        <v>11</v>
      </c>
      <c r="M4" s="36"/>
      <c r="N4" s="37" t="s">
        <v>12</v>
      </c>
      <c r="O4" s="37"/>
      <c r="P4" s="38"/>
      <c r="Q4" s="60" t="s">
        <v>13</v>
      </c>
      <c r="R4" s="60"/>
      <c r="S4" s="61" t="s">
        <v>14</v>
      </c>
      <c r="T4" s="62" t="s">
        <v>15</v>
      </c>
      <c r="U4" s="63" t="s">
        <v>16</v>
      </c>
    </row>
    <row r="5" s="2" customFormat="1" ht="24" customHeight="1" spans="2:21">
      <c r="B5" s="19"/>
      <c r="C5" s="20"/>
      <c r="D5" s="20"/>
      <c r="E5" s="21"/>
      <c r="F5" s="21"/>
      <c r="G5" s="22"/>
      <c r="H5" s="23" t="s">
        <v>17</v>
      </c>
      <c r="I5" s="23" t="s">
        <v>18</v>
      </c>
      <c r="J5" s="23" t="s">
        <v>19</v>
      </c>
      <c r="K5" s="20"/>
      <c r="L5" s="39"/>
      <c r="M5" s="40" t="s">
        <v>20</v>
      </c>
      <c r="N5" s="41" t="s">
        <v>21</v>
      </c>
      <c r="O5" s="42" t="s">
        <v>22</v>
      </c>
      <c r="P5" s="43" t="s">
        <v>23</v>
      </c>
      <c r="Q5" s="64" t="s">
        <v>24</v>
      </c>
      <c r="R5" s="65" t="s">
        <v>13</v>
      </c>
      <c r="S5" s="66"/>
      <c r="T5" s="67" t="s">
        <v>13</v>
      </c>
      <c r="U5" s="68" t="s">
        <v>13</v>
      </c>
    </row>
    <row r="6" s="2" customFormat="1" ht="24" customHeight="1" spans="2:21">
      <c r="B6" s="24"/>
      <c r="C6" s="25"/>
      <c r="D6" s="25"/>
      <c r="E6" s="26"/>
      <c r="F6" s="26"/>
      <c r="G6" s="27"/>
      <c r="H6" s="25"/>
      <c r="I6" s="25"/>
      <c r="J6" s="25"/>
      <c r="K6" s="25"/>
      <c r="L6" s="44"/>
      <c r="M6" s="45"/>
      <c r="N6" s="46"/>
      <c r="O6" s="47"/>
      <c r="P6" s="48"/>
      <c r="Q6" s="69"/>
      <c r="R6" s="70"/>
      <c r="S6" s="71"/>
      <c r="T6" s="72"/>
      <c r="U6" s="73"/>
    </row>
    <row r="7" s="2" customFormat="1" ht="24" customHeight="1" spans="2:21">
      <c r="B7" s="28" t="s">
        <v>25</v>
      </c>
      <c r="C7" s="29" t="s">
        <v>26</v>
      </c>
      <c r="D7" s="29" t="s">
        <v>27</v>
      </c>
      <c r="E7" s="29" t="s">
        <v>28</v>
      </c>
      <c r="F7" s="29" t="s">
        <v>28</v>
      </c>
      <c r="G7" s="29">
        <v>1</v>
      </c>
      <c r="H7" s="29"/>
      <c r="I7" s="29"/>
      <c r="J7" s="29"/>
      <c r="K7" s="29">
        <v>3</v>
      </c>
      <c r="L7" s="49" t="s">
        <v>29</v>
      </c>
      <c r="M7" s="50" t="s">
        <v>30</v>
      </c>
      <c r="N7" s="51"/>
      <c r="O7" s="52"/>
      <c r="P7" s="53"/>
      <c r="Q7" s="74">
        <f t="shared" ref="Q7" si="0">K7*3</f>
        <v>9</v>
      </c>
      <c r="R7" s="75">
        <f t="shared" ref="R7" si="1">Q7*G7</f>
        <v>9</v>
      </c>
      <c r="S7" s="76">
        <v>0.7</v>
      </c>
      <c r="T7" s="77">
        <f t="shared" ref="T7" si="2">S7*R7</f>
        <v>6.3</v>
      </c>
      <c r="U7" s="78">
        <f t="shared" ref="U7" si="3">R7-T7</f>
        <v>2.7</v>
      </c>
    </row>
    <row r="8" s="2" customFormat="1" ht="24" customHeight="1" spans="2:21">
      <c r="B8" s="28" t="s">
        <v>25</v>
      </c>
      <c r="C8" s="29" t="s">
        <v>26</v>
      </c>
      <c r="D8" s="29" t="s">
        <v>27</v>
      </c>
      <c r="E8" s="29" t="s">
        <v>31</v>
      </c>
      <c r="F8" s="29" t="s">
        <v>31</v>
      </c>
      <c r="G8" s="29">
        <v>1</v>
      </c>
      <c r="H8" s="29"/>
      <c r="I8" s="29"/>
      <c r="J8" s="29"/>
      <c r="K8" s="29">
        <v>1</v>
      </c>
      <c r="L8" s="49" t="s">
        <v>29</v>
      </c>
      <c r="M8" s="50" t="s">
        <v>30</v>
      </c>
      <c r="N8" s="51"/>
      <c r="O8" s="52"/>
      <c r="P8" s="53"/>
      <c r="Q8" s="74">
        <f t="shared" ref="Q8:Q24" si="4">K8*3</f>
        <v>3</v>
      </c>
      <c r="R8" s="75">
        <f t="shared" ref="R8:R38" si="5">Q8*G8</f>
        <v>3</v>
      </c>
      <c r="S8" s="76">
        <f>$S$7</f>
        <v>0.7</v>
      </c>
      <c r="T8" s="77">
        <f t="shared" ref="T8:T10" si="6">S8*R8</f>
        <v>2.1</v>
      </c>
      <c r="U8" s="78">
        <f t="shared" ref="U8:U10" si="7">R8-T8</f>
        <v>0.9</v>
      </c>
    </row>
    <row r="9" s="2" customFormat="1" ht="24" customHeight="1" spans="2:21">
      <c r="B9" s="28" t="s">
        <v>25</v>
      </c>
      <c r="C9" s="29" t="s">
        <v>26</v>
      </c>
      <c r="D9" s="29" t="s">
        <v>27</v>
      </c>
      <c r="E9" s="29" t="s">
        <v>32</v>
      </c>
      <c r="F9" s="29" t="s">
        <v>28</v>
      </c>
      <c r="G9" s="29">
        <v>1.33</v>
      </c>
      <c r="H9" s="29"/>
      <c r="I9" s="29"/>
      <c r="J9" s="29"/>
      <c r="K9" s="29">
        <v>3</v>
      </c>
      <c r="L9" s="49" t="s">
        <v>29</v>
      </c>
      <c r="M9" s="50" t="s">
        <v>30</v>
      </c>
      <c r="N9" s="51"/>
      <c r="O9" s="52"/>
      <c r="P9" s="53"/>
      <c r="Q9" s="74">
        <f t="shared" si="4"/>
        <v>9</v>
      </c>
      <c r="R9" s="75">
        <f t="shared" si="5"/>
        <v>11.97</v>
      </c>
      <c r="S9" s="76">
        <f t="shared" ref="S9:S72" si="8">$S$7</f>
        <v>0.7</v>
      </c>
      <c r="T9" s="77">
        <f t="shared" si="6"/>
        <v>8.379</v>
      </c>
      <c r="U9" s="78">
        <f t="shared" si="7"/>
        <v>3.591</v>
      </c>
    </row>
    <row r="10" s="2" customFormat="1" ht="24" customHeight="1" spans="2:21">
      <c r="B10" s="28" t="s">
        <v>25</v>
      </c>
      <c r="C10" s="29" t="s">
        <v>26</v>
      </c>
      <c r="D10" s="29" t="s">
        <v>27</v>
      </c>
      <c r="E10" s="29" t="s">
        <v>32</v>
      </c>
      <c r="F10" s="29" t="s">
        <v>32</v>
      </c>
      <c r="G10" s="29">
        <v>1.5</v>
      </c>
      <c r="H10" s="29"/>
      <c r="I10" s="29"/>
      <c r="J10" s="29"/>
      <c r="K10" s="29">
        <v>4</v>
      </c>
      <c r="L10" s="49" t="s">
        <v>29</v>
      </c>
      <c r="M10" s="50" t="s">
        <v>30</v>
      </c>
      <c r="N10" s="51"/>
      <c r="O10" s="52"/>
      <c r="P10" s="53"/>
      <c r="Q10" s="74">
        <f t="shared" si="4"/>
        <v>12</v>
      </c>
      <c r="R10" s="75">
        <f t="shared" si="5"/>
        <v>18</v>
      </c>
      <c r="S10" s="76">
        <f t="shared" si="8"/>
        <v>0.7</v>
      </c>
      <c r="T10" s="77">
        <f t="shared" si="6"/>
        <v>12.6</v>
      </c>
      <c r="U10" s="78">
        <f t="shared" si="7"/>
        <v>5.4</v>
      </c>
    </row>
    <row r="11" s="2" customFormat="1" ht="24" customHeight="1" spans="2:21">
      <c r="B11" s="28" t="s">
        <v>25</v>
      </c>
      <c r="C11" s="29" t="s">
        <v>33</v>
      </c>
      <c r="D11" s="29" t="s">
        <v>27</v>
      </c>
      <c r="E11" s="29" t="s">
        <v>34</v>
      </c>
      <c r="F11" s="29" t="s">
        <v>28</v>
      </c>
      <c r="G11" s="29">
        <v>1.67</v>
      </c>
      <c r="H11" s="29"/>
      <c r="I11" s="29"/>
      <c r="J11" s="29"/>
      <c r="K11" s="29">
        <v>1</v>
      </c>
      <c r="L11" s="49" t="s">
        <v>29</v>
      </c>
      <c r="M11" s="50" t="s">
        <v>30</v>
      </c>
      <c r="N11" s="51"/>
      <c r="O11" s="52"/>
      <c r="P11" s="53"/>
      <c r="Q11" s="74">
        <f t="shared" si="4"/>
        <v>3</v>
      </c>
      <c r="R11" s="75">
        <f t="shared" si="5"/>
        <v>5.01</v>
      </c>
      <c r="S11" s="76">
        <f t="shared" si="8"/>
        <v>0.7</v>
      </c>
      <c r="T11" s="77">
        <f t="shared" ref="T11:T17" si="9">S11*R11</f>
        <v>3.507</v>
      </c>
      <c r="U11" s="78">
        <f t="shared" ref="U11:U17" si="10">R11-T11</f>
        <v>1.503</v>
      </c>
    </row>
    <row r="12" s="2" customFormat="1" ht="24" customHeight="1" spans="2:21">
      <c r="B12" s="28" t="s">
        <v>25</v>
      </c>
      <c r="C12" s="29" t="s">
        <v>33</v>
      </c>
      <c r="D12" s="29" t="s">
        <v>27</v>
      </c>
      <c r="E12" s="29" t="s">
        <v>34</v>
      </c>
      <c r="F12" s="29" t="s">
        <v>31</v>
      </c>
      <c r="G12" s="29">
        <v>1.67</v>
      </c>
      <c r="H12" s="29"/>
      <c r="I12" s="29"/>
      <c r="J12" s="29"/>
      <c r="K12" s="29">
        <v>5</v>
      </c>
      <c r="L12" s="49" t="s">
        <v>29</v>
      </c>
      <c r="M12" s="50" t="s">
        <v>30</v>
      </c>
      <c r="N12" s="51"/>
      <c r="O12" s="52"/>
      <c r="P12" s="53"/>
      <c r="Q12" s="74">
        <f t="shared" si="4"/>
        <v>15</v>
      </c>
      <c r="R12" s="75">
        <f t="shared" si="5"/>
        <v>25.05</v>
      </c>
      <c r="S12" s="76">
        <f t="shared" si="8"/>
        <v>0.7</v>
      </c>
      <c r="T12" s="77">
        <f t="shared" si="9"/>
        <v>17.535</v>
      </c>
      <c r="U12" s="78">
        <f t="shared" si="10"/>
        <v>7.515</v>
      </c>
    </row>
    <row r="13" s="2" customFormat="1" ht="24" customHeight="1" spans="2:21">
      <c r="B13" s="28" t="s">
        <v>25</v>
      </c>
      <c r="C13" s="29" t="s">
        <v>33</v>
      </c>
      <c r="D13" s="29" t="s">
        <v>27</v>
      </c>
      <c r="E13" s="29" t="s">
        <v>34</v>
      </c>
      <c r="F13" s="29" t="s">
        <v>32</v>
      </c>
      <c r="G13" s="29">
        <v>1.83</v>
      </c>
      <c r="H13" s="29"/>
      <c r="I13" s="29"/>
      <c r="J13" s="29"/>
      <c r="K13" s="29">
        <v>2</v>
      </c>
      <c r="L13" s="49" t="s">
        <v>29</v>
      </c>
      <c r="M13" s="50" t="s">
        <v>30</v>
      </c>
      <c r="N13" s="51"/>
      <c r="O13" s="52"/>
      <c r="P13" s="53"/>
      <c r="Q13" s="74">
        <f t="shared" si="4"/>
        <v>6</v>
      </c>
      <c r="R13" s="75">
        <f t="shared" si="5"/>
        <v>10.98</v>
      </c>
      <c r="S13" s="76">
        <f t="shared" si="8"/>
        <v>0.7</v>
      </c>
      <c r="T13" s="77">
        <f t="shared" si="9"/>
        <v>7.686</v>
      </c>
      <c r="U13" s="78">
        <f t="shared" si="10"/>
        <v>3.294</v>
      </c>
    </row>
    <row r="14" s="2" customFormat="1" ht="24" customHeight="1" spans="2:21">
      <c r="B14" s="28" t="s">
        <v>25</v>
      </c>
      <c r="C14" s="29" t="s">
        <v>33</v>
      </c>
      <c r="D14" s="29" t="s">
        <v>27</v>
      </c>
      <c r="E14" s="29" t="s">
        <v>34</v>
      </c>
      <c r="F14" s="29" t="s">
        <v>34</v>
      </c>
      <c r="G14" s="29">
        <v>2</v>
      </c>
      <c r="H14" s="29"/>
      <c r="I14" s="29"/>
      <c r="J14" s="29"/>
      <c r="K14" s="29">
        <v>3</v>
      </c>
      <c r="L14" s="49" t="s">
        <v>29</v>
      </c>
      <c r="M14" s="50" t="s">
        <v>30</v>
      </c>
      <c r="N14" s="51"/>
      <c r="O14" s="52"/>
      <c r="P14" s="53"/>
      <c r="Q14" s="74">
        <f t="shared" si="4"/>
        <v>9</v>
      </c>
      <c r="R14" s="75">
        <f t="shared" si="5"/>
        <v>18</v>
      </c>
      <c r="S14" s="76">
        <f t="shared" si="8"/>
        <v>0.7</v>
      </c>
      <c r="T14" s="77">
        <f t="shared" si="9"/>
        <v>12.6</v>
      </c>
      <c r="U14" s="78">
        <f t="shared" si="10"/>
        <v>5.4</v>
      </c>
    </row>
    <row r="15" s="2" customFormat="1" ht="24" customHeight="1" spans="2:21">
      <c r="B15" s="28" t="s">
        <v>25</v>
      </c>
      <c r="C15" s="29" t="s">
        <v>33</v>
      </c>
      <c r="D15" s="29" t="s">
        <v>27</v>
      </c>
      <c r="E15" s="29" t="s">
        <v>34</v>
      </c>
      <c r="F15" s="29" t="s">
        <v>31</v>
      </c>
      <c r="G15" s="29">
        <v>1.67</v>
      </c>
      <c r="H15" s="29"/>
      <c r="I15" s="29"/>
      <c r="J15" s="29"/>
      <c r="K15" s="29">
        <v>1</v>
      </c>
      <c r="L15" s="49" t="s">
        <v>29</v>
      </c>
      <c r="M15" s="50" t="s">
        <v>30</v>
      </c>
      <c r="N15" s="51"/>
      <c r="O15" s="52"/>
      <c r="P15" s="53"/>
      <c r="Q15" s="74">
        <f t="shared" si="4"/>
        <v>3</v>
      </c>
      <c r="R15" s="75">
        <f t="shared" si="5"/>
        <v>5.01</v>
      </c>
      <c r="S15" s="76">
        <f t="shared" si="8"/>
        <v>0.7</v>
      </c>
      <c r="T15" s="77">
        <f t="shared" si="9"/>
        <v>3.507</v>
      </c>
      <c r="U15" s="78">
        <f t="shared" si="10"/>
        <v>1.503</v>
      </c>
    </row>
    <row r="16" s="2" customFormat="1" ht="24" customHeight="1" spans="2:21">
      <c r="B16" s="28" t="s">
        <v>25</v>
      </c>
      <c r="C16" s="29" t="s">
        <v>33</v>
      </c>
      <c r="D16" s="29" t="s">
        <v>27</v>
      </c>
      <c r="E16" s="29" t="s">
        <v>34</v>
      </c>
      <c r="F16" s="29" t="s">
        <v>32</v>
      </c>
      <c r="G16" s="29">
        <v>1.83</v>
      </c>
      <c r="H16" s="29"/>
      <c r="I16" s="29"/>
      <c r="J16" s="29"/>
      <c r="K16" s="29">
        <v>1</v>
      </c>
      <c r="L16" s="49" t="s">
        <v>29</v>
      </c>
      <c r="M16" s="50" t="s">
        <v>30</v>
      </c>
      <c r="N16" s="51"/>
      <c r="O16" s="52"/>
      <c r="P16" s="53"/>
      <c r="Q16" s="74">
        <f t="shared" si="4"/>
        <v>3</v>
      </c>
      <c r="R16" s="75">
        <f t="shared" si="5"/>
        <v>5.49</v>
      </c>
      <c r="S16" s="76">
        <f t="shared" si="8"/>
        <v>0.7</v>
      </c>
      <c r="T16" s="77">
        <f t="shared" si="9"/>
        <v>3.843</v>
      </c>
      <c r="U16" s="78">
        <f t="shared" si="10"/>
        <v>1.647</v>
      </c>
    </row>
    <row r="17" s="2" customFormat="1" ht="24" customHeight="1" spans="2:21">
      <c r="B17" s="28" t="s">
        <v>25</v>
      </c>
      <c r="C17" s="29" t="s">
        <v>33</v>
      </c>
      <c r="D17" s="29" t="s">
        <v>27</v>
      </c>
      <c r="E17" s="29" t="s">
        <v>34</v>
      </c>
      <c r="F17" s="29" t="s">
        <v>34</v>
      </c>
      <c r="G17" s="29">
        <v>2</v>
      </c>
      <c r="H17" s="29"/>
      <c r="I17" s="29"/>
      <c r="J17" s="29"/>
      <c r="K17" s="29">
        <v>1</v>
      </c>
      <c r="L17" s="49" t="s">
        <v>35</v>
      </c>
      <c r="M17" s="50" t="s">
        <v>30</v>
      </c>
      <c r="N17" s="51"/>
      <c r="O17" s="52"/>
      <c r="P17" s="53"/>
      <c r="Q17" s="74">
        <f t="shared" si="4"/>
        <v>3</v>
      </c>
      <c r="R17" s="75">
        <f t="shared" si="5"/>
        <v>6</v>
      </c>
      <c r="S17" s="76">
        <f t="shared" si="8"/>
        <v>0.7</v>
      </c>
      <c r="T17" s="77">
        <f t="shared" si="9"/>
        <v>4.2</v>
      </c>
      <c r="U17" s="78">
        <f t="shared" si="10"/>
        <v>1.8</v>
      </c>
    </row>
    <row r="18" s="2" customFormat="1" ht="24" customHeight="1" spans="2:21">
      <c r="B18" s="28" t="s">
        <v>25</v>
      </c>
      <c r="C18" s="29" t="s">
        <v>33</v>
      </c>
      <c r="D18" s="29" t="s">
        <v>27</v>
      </c>
      <c r="E18" s="29" t="s">
        <v>36</v>
      </c>
      <c r="F18" s="29" t="s">
        <v>34</v>
      </c>
      <c r="G18" s="29">
        <v>2.67</v>
      </c>
      <c r="H18" s="29"/>
      <c r="I18" s="29"/>
      <c r="J18" s="29"/>
      <c r="K18" s="29">
        <v>1</v>
      </c>
      <c r="L18" s="49" t="s">
        <v>35</v>
      </c>
      <c r="M18" s="50" t="s">
        <v>30</v>
      </c>
      <c r="N18" s="51"/>
      <c r="O18" s="52"/>
      <c r="P18" s="53"/>
      <c r="Q18" s="74">
        <f t="shared" si="4"/>
        <v>3</v>
      </c>
      <c r="R18" s="75">
        <f t="shared" si="5"/>
        <v>8.01</v>
      </c>
      <c r="S18" s="76">
        <f t="shared" si="8"/>
        <v>0.7</v>
      </c>
      <c r="T18" s="77">
        <f t="shared" ref="T18:T32" si="11">S18*R18</f>
        <v>5.607</v>
      </c>
      <c r="U18" s="78">
        <f t="shared" ref="U18:U32" si="12">R18-T18</f>
        <v>2.403</v>
      </c>
    </row>
    <row r="19" s="2" customFormat="1" ht="24" customHeight="1" spans="2:21">
      <c r="B19" s="28" t="s">
        <v>25</v>
      </c>
      <c r="C19" s="29" t="s">
        <v>33</v>
      </c>
      <c r="D19" s="29" t="s">
        <v>27</v>
      </c>
      <c r="E19" s="29" t="s">
        <v>36</v>
      </c>
      <c r="F19" s="29" t="s">
        <v>36</v>
      </c>
      <c r="G19" s="29">
        <v>3</v>
      </c>
      <c r="H19" s="29"/>
      <c r="I19" s="29"/>
      <c r="J19" s="29"/>
      <c r="K19" s="29">
        <v>1</v>
      </c>
      <c r="L19" s="49" t="s">
        <v>35</v>
      </c>
      <c r="M19" s="50" t="s">
        <v>30</v>
      </c>
      <c r="N19" s="51"/>
      <c r="O19" s="52"/>
      <c r="P19" s="53"/>
      <c r="Q19" s="74">
        <f t="shared" si="4"/>
        <v>3</v>
      </c>
      <c r="R19" s="75">
        <f t="shared" si="5"/>
        <v>9</v>
      </c>
      <c r="S19" s="76">
        <f t="shared" si="8"/>
        <v>0.7</v>
      </c>
      <c r="T19" s="77">
        <f t="shared" si="11"/>
        <v>6.3</v>
      </c>
      <c r="U19" s="78">
        <f t="shared" si="12"/>
        <v>2.7</v>
      </c>
    </row>
    <row r="20" s="2" customFormat="1" ht="24" customHeight="1" spans="2:21">
      <c r="B20" s="28" t="s">
        <v>25</v>
      </c>
      <c r="C20" s="29" t="s">
        <v>33</v>
      </c>
      <c r="D20" s="29" t="s">
        <v>27</v>
      </c>
      <c r="E20" s="29" t="s">
        <v>37</v>
      </c>
      <c r="F20" s="29" t="s">
        <v>36</v>
      </c>
      <c r="G20" s="29">
        <v>3.67</v>
      </c>
      <c r="H20" s="29"/>
      <c r="I20" s="29"/>
      <c r="J20" s="29"/>
      <c r="K20" s="29">
        <v>3</v>
      </c>
      <c r="L20" s="49" t="s">
        <v>35</v>
      </c>
      <c r="M20" s="50" t="s">
        <v>30</v>
      </c>
      <c r="N20" s="51"/>
      <c r="O20" s="52"/>
      <c r="P20" s="53"/>
      <c r="Q20" s="74">
        <f t="shared" si="4"/>
        <v>9</v>
      </c>
      <c r="R20" s="75">
        <f t="shared" si="5"/>
        <v>33.03</v>
      </c>
      <c r="S20" s="76">
        <f t="shared" si="8"/>
        <v>0.7</v>
      </c>
      <c r="T20" s="77">
        <f t="shared" si="11"/>
        <v>23.121</v>
      </c>
      <c r="U20" s="78">
        <f t="shared" si="12"/>
        <v>9.909</v>
      </c>
    </row>
    <row r="21" s="2" customFormat="1" ht="24" customHeight="1" spans="2:21">
      <c r="B21" s="28" t="s">
        <v>25</v>
      </c>
      <c r="C21" s="29" t="s">
        <v>33</v>
      </c>
      <c r="D21" s="29" t="s">
        <v>27</v>
      </c>
      <c r="E21" s="29" t="s">
        <v>38</v>
      </c>
      <c r="F21" s="29" t="s">
        <v>39</v>
      </c>
      <c r="G21" s="29">
        <v>4.17</v>
      </c>
      <c r="H21" s="29"/>
      <c r="I21" s="29"/>
      <c r="J21" s="29"/>
      <c r="K21" s="29">
        <v>1</v>
      </c>
      <c r="L21" s="49" t="s">
        <v>35</v>
      </c>
      <c r="M21" s="50" t="s">
        <v>30</v>
      </c>
      <c r="N21" s="51"/>
      <c r="O21" s="52"/>
      <c r="P21" s="53"/>
      <c r="Q21" s="74">
        <f t="shared" si="4"/>
        <v>3</v>
      </c>
      <c r="R21" s="75">
        <f t="shared" si="5"/>
        <v>12.51</v>
      </c>
      <c r="S21" s="76">
        <f t="shared" si="8"/>
        <v>0.7</v>
      </c>
      <c r="T21" s="77">
        <f t="shared" si="11"/>
        <v>8.757</v>
      </c>
      <c r="U21" s="78">
        <f t="shared" si="12"/>
        <v>3.753</v>
      </c>
    </row>
    <row r="22" s="2" customFormat="1" ht="24" customHeight="1" spans="2:21">
      <c r="B22" s="28" t="s">
        <v>25</v>
      </c>
      <c r="C22" s="29" t="s">
        <v>33</v>
      </c>
      <c r="D22" s="29" t="s">
        <v>27</v>
      </c>
      <c r="E22" s="29" t="s">
        <v>38</v>
      </c>
      <c r="F22" s="29" t="s">
        <v>38</v>
      </c>
      <c r="G22" s="29">
        <v>5</v>
      </c>
      <c r="H22" s="29"/>
      <c r="I22" s="29"/>
      <c r="J22" s="29"/>
      <c r="K22" s="29">
        <v>2</v>
      </c>
      <c r="L22" s="49" t="s">
        <v>35</v>
      </c>
      <c r="M22" s="50" t="s">
        <v>30</v>
      </c>
      <c r="N22" s="51"/>
      <c r="O22" s="52"/>
      <c r="P22" s="53"/>
      <c r="Q22" s="74">
        <f t="shared" si="4"/>
        <v>6</v>
      </c>
      <c r="R22" s="75">
        <f t="shared" si="5"/>
        <v>30</v>
      </c>
      <c r="S22" s="76">
        <f t="shared" si="8"/>
        <v>0.7</v>
      </c>
      <c r="T22" s="77">
        <f t="shared" si="11"/>
        <v>21</v>
      </c>
      <c r="U22" s="78">
        <f t="shared" si="12"/>
        <v>9</v>
      </c>
    </row>
    <row r="23" s="2" customFormat="1" ht="24" customHeight="1" spans="2:21">
      <c r="B23" s="28" t="s">
        <v>25</v>
      </c>
      <c r="C23" s="29" t="s">
        <v>33</v>
      </c>
      <c r="D23" s="29" t="s">
        <v>27</v>
      </c>
      <c r="E23" s="29" t="s">
        <v>40</v>
      </c>
      <c r="F23" s="29" t="s">
        <v>41</v>
      </c>
      <c r="G23" s="29">
        <v>14.7</v>
      </c>
      <c r="H23" s="29"/>
      <c r="I23" s="29"/>
      <c r="J23" s="29"/>
      <c r="K23" s="29">
        <v>1</v>
      </c>
      <c r="L23" s="49"/>
      <c r="M23" s="50" t="s">
        <v>42</v>
      </c>
      <c r="N23" s="51"/>
      <c r="O23" s="52"/>
      <c r="P23" s="53"/>
      <c r="Q23" s="74">
        <f t="shared" si="4"/>
        <v>3</v>
      </c>
      <c r="R23" s="75">
        <f t="shared" si="5"/>
        <v>44.1</v>
      </c>
      <c r="S23" s="76">
        <f t="shared" si="8"/>
        <v>0.7</v>
      </c>
      <c r="T23" s="77">
        <f t="shared" si="11"/>
        <v>30.87</v>
      </c>
      <c r="U23" s="78">
        <f t="shared" si="12"/>
        <v>13.23</v>
      </c>
    </row>
    <row r="24" s="2" customFormat="1" ht="24" customHeight="1" spans="2:21">
      <c r="B24" s="28" t="s">
        <v>25</v>
      </c>
      <c r="C24" s="29" t="s">
        <v>33</v>
      </c>
      <c r="D24" s="29" t="s">
        <v>27</v>
      </c>
      <c r="E24" s="29" t="s">
        <v>43</v>
      </c>
      <c r="F24" s="29" t="s">
        <v>43</v>
      </c>
      <c r="G24" s="29">
        <v>26</v>
      </c>
      <c r="H24" s="29"/>
      <c r="I24" s="29"/>
      <c r="J24" s="29"/>
      <c r="K24" s="29">
        <v>1</v>
      </c>
      <c r="L24" s="49"/>
      <c r="M24" s="50" t="s">
        <v>44</v>
      </c>
      <c r="N24" s="51"/>
      <c r="O24" s="52"/>
      <c r="P24" s="53"/>
      <c r="Q24" s="74">
        <f t="shared" si="4"/>
        <v>3</v>
      </c>
      <c r="R24" s="75">
        <f t="shared" si="5"/>
        <v>78</v>
      </c>
      <c r="S24" s="76">
        <f t="shared" si="8"/>
        <v>0.7</v>
      </c>
      <c r="T24" s="77">
        <f t="shared" si="11"/>
        <v>54.6</v>
      </c>
      <c r="U24" s="78">
        <f t="shared" si="12"/>
        <v>23.4</v>
      </c>
    </row>
    <row r="25" s="2" customFormat="1" ht="24" customHeight="1" spans="2:21">
      <c r="B25" s="28" t="s">
        <v>25</v>
      </c>
      <c r="C25" s="29" t="s">
        <v>26</v>
      </c>
      <c r="D25" s="29" t="s">
        <v>45</v>
      </c>
      <c r="E25" s="29" t="s">
        <v>46</v>
      </c>
      <c r="F25" s="29"/>
      <c r="G25" s="29">
        <v>1</v>
      </c>
      <c r="H25" s="29"/>
      <c r="I25" s="29"/>
      <c r="J25" s="29"/>
      <c r="K25" s="29">
        <v>3</v>
      </c>
      <c r="L25" s="49" t="s">
        <v>29</v>
      </c>
      <c r="M25" s="50" t="s">
        <v>30</v>
      </c>
      <c r="N25" s="51"/>
      <c r="O25" s="52"/>
      <c r="P25" s="53"/>
      <c r="Q25" s="74">
        <f t="shared" ref="Q25:Q38" si="13">K25*2</f>
        <v>6</v>
      </c>
      <c r="R25" s="75">
        <f t="shared" si="5"/>
        <v>6</v>
      </c>
      <c r="S25" s="76">
        <f t="shared" si="8"/>
        <v>0.7</v>
      </c>
      <c r="T25" s="77">
        <f t="shared" si="11"/>
        <v>4.2</v>
      </c>
      <c r="U25" s="78">
        <f t="shared" si="12"/>
        <v>1.8</v>
      </c>
    </row>
    <row r="26" s="2" customFormat="1" ht="24" customHeight="1" spans="2:21">
      <c r="B26" s="28" t="s">
        <v>25</v>
      </c>
      <c r="C26" s="29" t="s">
        <v>26</v>
      </c>
      <c r="D26" s="29" t="s">
        <v>45</v>
      </c>
      <c r="E26" s="29" t="s">
        <v>28</v>
      </c>
      <c r="F26" s="29"/>
      <c r="G26" s="29">
        <v>1</v>
      </c>
      <c r="H26" s="29"/>
      <c r="I26" s="29"/>
      <c r="J26" s="29"/>
      <c r="K26" s="29">
        <v>48</v>
      </c>
      <c r="L26" s="49" t="s">
        <v>29</v>
      </c>
      <c r="M26" s="50" t="s">
        <v>30</v>
      </c>
      <c r="N26" s="51"/>
      <c r="O26" s="52"/>
      <c r="P26" s="53"/>
      <c r="Q26" s="74">
        <f t="shared" si="13"/>
        <v>96</v>
      </c>
      <c r="R26" s="75">
        <f t="shared" si="5"/>
        <v>96</v>
      </c>
      <c r="S26" s="76">
        <f t="shared" si="8"/>
        <v>0.7</v>
      </c>
      <c r="T26" s="77">
        <f t="shared" si="11"/>
        <v>67.2</v>
      </c>
      <c r="U26" s="78">
        <f t="shared" si="12"/>
        <v>28.8</v>
      </c>
    </row>
    <row r="27" s="2" customFormat="1" ht="24" customHeight="1" spans="2:21">
      <c r="B27" s="28" t="s">
        <v>25</v>
      </c>
      <c r="C27" s="29" t="s">
        <v>26</v>
      </c>
      <c r="D27" s="29" t="s">
        <v>45</v>
      </c>
      <c r="E27" s="29" t="s">
        <v>31</v>
      </c>
      <c r="F27" s="29"/>
      <c r="G27" s="29">
        <v>1</v>
      </c>
      <c r="H27" s="29"/>
      <c r="I27" s="29"/>
      <c r="J27" s="29"/>
      <c r="K27" s="29">
        <v>12</v>
      </c>
      <c r="L27" s="49" t="s">
        <v>29</v>
      </c>
      <c r="M27" s="50" t="s">
        <v>30</v>
      </c>
      <c r="N27" s="51"/>
      <c r="O27" s="52"/>
      <c r="P27" s="53"/>
      <c r="Q27" s="74">
        <f t="shared" si="13"/>
        <v>24</v>
      </c>
      <c r="R27" s="75">
        <f t="shared" si="5"/>
        <v>24</v>
      </c>
      <c r="S27" s="76">
        <f t="shared" si="8"/>
        <v>0.7</v>
      </c>
      <c r="T27" s="77">
        <f t="shared" si="11"/>
        <v>16.8</v>
      </c>
      <c r="U27" s="78">
        <f t="shared" si="12"/>
        <v>7.2</v>
      </c>
    </row>
    <row r="28" s="2" customFormat="1" ht="24" customHeight="1" spans="2:21">
      <c r="B28" s="28" t="s">
        <v>25</v>
      </c>
      <c r="C28" s="29" t="s">
        <v>26</v>
      </c>
      <c r="D28" s="29" t="s">
        <v>45</v>
      </c>
      <c r="E28" s="29" t="s">
        <v>32</v>
      </c>
      <c r="F28" s="29"/>
      <c r="G28" s="29">
        <v>1.5</v>
      </c>
      <c r="H28" s="29"/>
      <c r="I28" s="29"/>
      <c r="J28" s="29"/>
      <c r="K28" s="29">
        <v>34</v>
      </c>
      <c r="L28" s="49" t="s">
        <v>29</v>
      </c>
      <c r="M28" s="50" t="s">
        <v>30</v>
      </c>
      <c r="N28" s="51"/>
      <c r="O28" s="52"/>
      <c r="P28" s="53"/>
      <c r="Q28" s="74">
        <f t="shared" si="13"/>
        <v>68</v>
      </c>
      <c r="R28" s="75">
        <f t="shared" si="5"/>
        <v>102</v>
      </c>
      <c r="S28" s="76">
        <f t="shared" si="8"/>
        <v>0.7</v>
      </c>
      <c r="T28" s="77">
        <f t="shared" si="11"/>
        <v>71.4</v>
      </c>
      <c r="U28" s="78">
        <f t="shared" si="12"/>
        <v>30.6</v>
      </c>
    </row>
    <row r="29" s="2" customFormat="1" ht="24" customHeight="1" spans="2:21">
      <c r="B29" s="28" t="s">
        <v>25</v>
      </c>
      <c r="C29" s="29" t="s">
        <v>33</v>
      </c>
      <c r="D29" s="29" t="s">
        <v>45</v>
      </c>
      <c r="E29" s="29" t="s">
        <v>34</v>
      </c>
      <c r="F29" s="29"/>
      <c r="G29" s="29">
        <v>2</v>
      </c>
      <c r="H29" s="29"/>
      <c r="I29" s="29"/>
      <c r="J29" s="29"/>
      <c r="K29" s="29">
        <v>18</v>
      </c>
      <c r="L29" s="49" t="s">
        <v>29</v>
      </c>
      <c r="M29" s="50" t="s">
        <v>30</v>
      </c>
      <c r="N29" s="51"/>
      <c r="O29" s="52"/>
      <c r="P29" s="53"/>
      <c r="Q29" s="74">
        <f t="shared" ref="Q29:Q31" si="14">K29*2</f>
        <v>36</v>
      </c>
      <c r="R29" s="75">
        <f t="shared" ref="R29:R31" si="15">Q29*G29</f>
        <v>72</v>
      </c>
      <c r="S29" s="76">
        <f t="shared" si="8"/>
        <v>0.7</v>
      </c>
      <c r="T29" s="77">
        <f t="shared" ref="T29:T31" si="16">S29*R29</f>
        <v>50.4</v>
      </c>
      <c r="U29" s="78">
        <f t="shared" ref="U29:U31" si="17">R29-T29</f>
        <v>21.6</v>
      </c>
    </row>
    <row r="30" s="2" customFormat="1" ht="24" customHeight="1" spans="2:21">
      <c r="B30" s="28" t="s">
        <v>25</v>
      </c>
      <c r="C30" s="29" t="s">
        <v>33</v>
      </c>
      <c r="D30" s="29" t="s">
        <v>45</v>
      </c>
      <c r="E30" s="29" t="s">
        <v>34</v>
      </c>
      <c r="F30" s="29"/>
      <c r="G30" s="29">
        <v>2</v>
      </c>
      <c r="H30" s="29"/>
      <c r="I30" s="29"/>
      <c r="J30" s="29"/>
      <c r="K30" s="29">
        <v>53</v>
      </c>
      <c r="L30" s="49" t="s">
        <v>35</v>
      </c>
      <c r="M30" s="50" t="s">
        <v>30</v>
      </c>
      <c r="N30" s="51"/>
      <c r="O30" s="52"/>
      <c r="P30" s="53"/>
      <c r="Q30" s="74">
        <f t="shared" si="14"/>
        <v>106</v>
      </c>
      <c r="R30" s="75">
        <f t="shared" si="15"/>
        <v>212</v>
      </c>
      <c r="S30" s="76">
        <f t="shared" si="8"/>
        <v>0.7</v>
      </c>
      <c r="T30" s="77">
        <f t="shared" si="16"/>
        <v>148.4</v>
      </c>
      <c r="U30" s="78">
        <f t="shared" si="17"/>
        <v>63.6</v>
      </c>
    </row>
    <row r="31" s="2" customFormat="1" ht="24" customHeight="1" spans="2:21">
      <c r="B31" s="28" t="s">
        <v>25</v>
      </c>
      <c r="C31" s="29" t="s">
        <v>33</v>
      </c>
      <c r="D31" s="29" t="s">
        <v>45</v>
      </c>
      <c r="E31" s="29" t="s">
        <v>39</v>
      </c>
      <c r="F31" s="29"/>
      <c r="G31" s="29">
        <v>2.5</v>
      </c>
      <c r="H31" s="29"/>
      <c r="I31" s="29"/>
      <c r="J31" s="29"/>
      <c r="K31" s="29">
        <v>5</v>
      </c>
      <c r="L31" s="49" t="s">
        <v>35</v>
      </c>
      <c r="M31" s="50" t="s">
        <v>30</v>
      </c>
      <c r="N31" s="51"/>
      <c r="O31" s="52"/>
      <c r="P31" s="53"/>
      <c r="Q31" s="74">
        <f t="shared" si="14"/>
        <v>10</v>
      </c>
      <c r="R31" s="75">
        <f t="shared" si="15"/>
        <v>25</v>
      </c>
      <c r="S31" s="76">
        <f t="shared" si="8"/>
        <v>0.7</v>
      </c>
      <c r="T31" s="77">
        <f t="shared" si="16"/>
        <v>17.5</v>
      </c>
      <c r="U31" s="78">
        <f t="shared" si="17"/>
        <v>7.5</v>
      </c>
    </row>
    <row r="32" s="2" customFormat="1" ht="24" customHeight="1" spans="2:21">
      <c r="B32" s="28" t="s">
        <v>25</v>
      </c>
      <c r="C32" s="29" t="s">
        <v>33</v>
      </c>
      <c r="D32" s="29" t="s">
        <v>45</v>
      </c>
      <c r="E32" s="29" t="s">
        <v>36</v>
      </c>
      <c r="F32" s="29"/>
      <c r="G32" s="29">
        <v>3</v>
      </c>
      <c r="H32" s="29"/>
      <c r="I32" s="29"/>
      <c r="J32" s="29"/>
      <c r="K32" s="29">
        <v>27</v>
      </c>
      <c r="L32" s="49" t="s">
        <v>35</v>
      </c>
      <c r="M32" s="50" t="s">
        <v>30</v>
      </c>
      <c r="N32" s="51"/>
      <c r="O32" s="52"/>
      <c r="P32" s="53"/>
      <c r="Q32" s="74">
        <f t="shared" si="13"/>
        <v>54</v>
      </c>
      <c r="R32" s="75">
        <f t="shared" si="5"/>
        <v>162</v>
      </c>
      <c r="S32" s="76">
        <f t="shared" si="8"/>
        <v>0.7</v>
      </c>
      <c r="T32" s="77">
        <f t="shared" si="11"/>
        <v>113.4</v>
      </c>
      <c r="U32" s="78">
        <f t="shared" si="12"/>
        <v>48.6</v>
      </c>
    </row>
    <row r="33" s="2" customFormat="1" ht="24" customHeight="1" spans="2:21">
      <c r="B33" s="28" t="s">
        <v>25</v>
      </c>
      <c r="C33" s="29" t="s">
        <v>33</v>
      </c>
      <c r="D33" s="29" t="s">
        <v>45</v>
      </c>
      <c r="E33" s="29" t="s">
        <v>37</v>
      </c>
      <c r="F33" s="29"/>
      <c r="G33" s="29">
        <v>4</v>
      </c>
      <c r="H33" s="29"/>
      <c r="I33" s="29"/>
      <c r="J33" s="29"/>
      <c r="K33" s="29">
        <v>13</v>
      </c>
      <c r="L33" s="49" t="s">
        <v>35</v>
      </c>
      <c r="M33" s="50" t="s">
        <v>30</v>
      </c>
      <c r="N33" s="51"/>
      <c r="O33" s="52"/>
      <c r="P33" s="53"/>
      <c r="Q33" s="74">
        <f t="shared" si="13"/>
        <v>26</v>
      </c>
      <c r="R33" s="75">
        <f t="shared" si="5"/>
        <v>104</v>
      </c>
      <c r="S33" s="76">
        <f t="shared" si="8"/>
        <v>0.7</v>
      </c>
      <c r="T33" s="77">
        <f t="shared" ref="T33:T34" si="18">S33*R33</f>
        <v>72.8</v>
      </c>
      <c r="U33" s="78">
        <f t="shared" ref="U33:U34" si="19">R33-T33</f>
        <v>31.2</v>
      </c>
    </row>
    <row r="34" s="2" customFormat="1" ht="24" customHeight="1" spans="2:21">
      <c r="B34" s="28" t="s">
        <v>25</v>
      </c>
      <c r="C34" s="29" t="s">
        <v>33</v>
      </c>
      <c r="D34" s="29" t="s">
        <v>45</v>
      </c>
      <c r="E34" s="29" t="s">
        <v>38</v>
      </c>
      <c r="F34" s="29"/>
      <c r="G34" s="29">
        <v>5</v>
      </c>
      <c r="H34" s="29"/>
      <c r="I34" s="29"/>
      <c r="J34" s="29"/>
      <c r="K34" s="29">
        <v>27</v>
      </c>
      <c r="L34" s="49" t="s">
        <v>35</v>
      </c>
      <c r="M34" s="50" t="s">
        <v>30</v>
      </c>
      <c r="N34" s="51"/>
      <c r="O34" s="52"/>
      <c r="P34" s="53"/>
      <c r="Q34" s="74">
        <f t="shared" si="13"/>
        <v>54</v>
      </c>
      <c r="R34" s="75">
        <f t="shared" si="5"/>
        <v>270</v>
      </c>
      <c r="S34" s="76">
        <f t="shared" si="8"/>
        <v>0.7</v>
      </c>
      <c r="T34" s="77">
        <f t="shared" si="18"/>
        <v>189</v>
      </c>
      <c r="U34" s="78">
        <f t="shared" si="19"/>
        <v>81</v>
      </c>
    </row>
    <row r="35" s="2" customFormat="1" ht="24" customHeight="1" spans="2:21">
      <c r="B35" s="28" t="s">
        <v>25</v>
      </c>
      <c r="C35" s="29" t="s">
        <v>33</v>
      </c>
      <c r="D35" s="29" t="s">
        <v>45</v>
      </c>
      <c r="E35" s="29" t="s">
        <v>34</v>
      </c>
      <c r="F35" s="29"/>
      <c r="G35" s="29">
        <v>2</v>
      </c>
      <c r="H35" s="29"/>
      <c r="I35" s="29"/>
      <c r="J35" s="29"/>
      <c r="K35" s="29">
        <v>10</v>
      </c>
      <c r="L35" s="49"/>
      <c r="M35" s="50" t="s">
        <v>42</v>
      </c>
      <c r="N35" s="51"/>
      <c r="O35" s="52"/>
      <c r="P35" s="53"/>
      <c r="Q35" s="74">
        <f t="shared" si="13"/>
        <v>20</v>
      </c>
      <c r="R35" s="75">
        <f t="shared" si="5"/>
        <v>40</v>
      </c>
      <c r="S35" s="76">
        <f t="shared" si="8"/>
        <v>0.7</v>
      </c>
      <c r="T35" s="77">
        <f t="shared" ref="T35" si="20">S35*R35</f>
        <v>28</v>
      </c>
      <c r="U35" s="78">
        <f t="shared" ref="U35" si="21">R35-T35</f>
        <v>12</v>
      </c>
    </row>
    <row r="36" s="2" customFormat="1" ht="24" customHeight="1" spans="2:21">
      <c r="B36" s="28" t="s">
        <v>25</v>
      </c>
      <c r="C36" s="29" t="s">
        <v>33</v>
      </c>
      <c r="D36" s="29" t="s">
        <v>45</v>
      </c>
      <c r="E36" s="29" t="s">
        <v>36</v>
      </c>
      <c r="F36" s="29"/>
      <c r="G36" s="29">
        <v>3</v>
      </c>
      <c r="H36" s="29"/>
      <c r="I36" s="29"/>
      <c r="J36" s="29"/>
      <c r="K36" s="29">
        <v>13</v>
      </c>
      <c r="L36" s="49"/>
      <c r="M36" s="50" t="s">
        <v>42</v>
      </c>
      <c r="N36" s="51"/>
      <c r="O36" s="52"/>
      <c r="P36" s="53"/>
      <c r="Q36" s="74">
        <f t="shared" si="13"/>
        <v>26</v>
      </c>
      <c r="R36" s="75">
        <f t="shared" si="5"/>
        <v>78</v>
      </c>
      <c r="S36" s="76">
        <f t="shared" si="8"/>
        <v>0.7</v>
      </c>
      <c r="T36" s="77">
        <f t="shared" ref="T36:T61" si="22">S36*R36</f>
        <v>54.6</v>
      </c>
      <c r="U36" s="78">
        <f t="shared" ref="U36:U61" si="23">R36-T36</f>
        <v>23.4</v>
      </c>
    </row>
    <row r="37" s="2" customFormat="1" ht="24" customHeight="1" spans="2:21">
      <c r="B37" s="28" t="s">
        <v>25</v>
      </c>
      <c r="C37" s="29" t="s">
        <v>33</v>
      </c>
      <c r="D37" s="29" t="s">
        <v>45</v>
      </c>
      <c r="E37" s="29" t="s">
        <v>47</v>
      </c>
      <c r="F37" s="29"/>
      <c r="G37" s="29">
        <v>8</v>
      </c>
      <c r="H37" s="29"/>
      <c r="I37" s="29"/>
      <c r="J37" s="29"/>
      <c r="K37" s="29">
        <v>1</v>
      </c>
      <c r="L37" s="49"/>
      <c r="M37" s="50" t="s">
        <v>42</v>
      </c>
      <c r="N37" s="51"/>
      <c r="O37" s="52"/>
      <c r="P37" s="53"/>
      <c r="Q37" s="74">
        <f t="shared" si="13"/>
        <v>2</v>
      </c>
      <c r="R37" s="75">
        <f t="shared" si="5"/>
        <v>16</v>
      </c>
      <c r="S37" s="76">
        <f t="shared" si="8"/>
        <v>0.7</v>
      </c>
      <c r="T37" s="77">
        <f t="shared" si="22"/>
        <v>11.2</v>
      </c>
      <c r="U37" s="78">
        <f t="shared" si="23"/>
        <v>4.8</v>
      </c>
    </row>
    <row r="38" s="2" customFormat="1" ht="24" customHeight="1" spans="2:21">
      <c r="B38" s="28" t="s">
        <v>25</v>
      </c>
      <c r="C38" s="29" t="s">
        <v>33</v>
      </c>
      <c r="D38" s="29" t="s">
        <v>45</v>
      </c>
      <c r="E38" s="29" t="s">
        <v>43</v>
      </c>
      <c r="F38" s="29"/>
      <c r="G38" s="29">
        <v>26</v>
      </c>
      <c r="H38" s="29"/>
      <c r="I38" s="29"/>
      <c r="J38" s="29"/>
      <c r="K38" s="29">
        <v>4</v>
      </c>
      <c r="L38" s="49"/>
      <c r="M38" s="50" t="s">
        <v>44</v>
      </c>
      <c r="N38" s="51"/>
      <c r="O38" s="52"/>
      <c r="P38" s="53"/>
      <c r="Q38" s="74">
        <f t="shared" si="13"/>
        <v>8</v>
      </c>
      <c r="R38" s="75">
        <f t="shared" si="5"/>
        <v>208</v>
      </c>
      <c r="S38" s="76">
        <f t="shared" si="8"/>
        <v>0.7</v>
      </c>
      <c r="T38" s="77">
        <f t="shared" si="22"/>
        <v>145.6</v>
      </c>
      <c r="U38" s="78">
        <f t="shared" si="23"/>
        <v>62.4</v>
      </c>
    </row>
    <row r="39" s="2" customFormat="1" ht="24" customHeight="1" spans="2:21">
      <c r="B39" s="28" t="s">
        <v>25</v>
      </c>
      <c r="C39" s="29" t="s">
        <v>26</v>
      </c>
      <c r="D39" s="29" t="s">
        <v>48</v>
      </c>
      <c r="E39" s="29" t="s">
        <v>46</v>
      </c>
      <c r="F39" s="29"/>
      <c r="G39" s="29">
        <v>1</v>
      </c>
      <c r="H39" s="29"/>
      <c r="I39" s="29"/>
      <c r="J39" s="29"/>
      <c r="K39" s="29">
        <v>1</v>
      </c>
      <c r="L39" s="49" t="s">
        <v>29</v>
      </c>
      <c r="M39" s="50" t="s">
        <v>30</v>
      </c>
      <c r="N39" s="51"/>
      <c r="O39" s="52"/>
      <c r="P39" s="53"/>
      <c r="Q39" s="74">
        <f t="shared" ref="Q39:Q44" si="24">K39*2</f>
        <v>2</v>
      </c>
      <c r="R39" s="75">
        <f t="shared" ref="R39:R69" si="25">Q39*G39</f>
        <v>2</v>
      </c>
      <c r="S39" s="76">
        <f t="shared" si="8"/>
        <v>0.7</v>
      </c>
      <c r="T39" s="77">
        <f t="shared" si="22"/>
        <v>1.4</v>
      </c>
      <c r="U39" s="78">
        <f t="shared" si="23"/>
        <v>0.6</v>
      </c>
    </row>
    <row r="40" s="2" customFormat="1" ht="24" customHeight="1" spans="2:21">
      <c r="B40" s="28" t="s">
        <v>25</v>
      </c>
      <c r="C40" s="29" t="s">
        <v>33</v>
      </c>
      <c r="D40" s="29" t="s">
        <v>48</v>
      </c>
      <c r="E40" s="29" t="s">
        <v>34</v>
      </c>
      <c r="F40" s="29"/>
      <c r="G40" s="29">
        <v>2</v>
      </c>
      <c r="H40" s="29"/>
      <c r="I40" s="29"/>
      <c r="J40" s="29"/>
      <c r="K40" s="29">
        <v>1</v>
      </c>
      <c r="L40" s="49" t="s">
        <v>35</v>
      </c>
      <c r="M40" s="50" t="s">
        <v>30</v>
      </c>
      <c r="N40" s="51"/>
      <c r="O40" s="52"/>
      <c r="P40" s="53"/>
      <c r="Q40" s="74">
        <f t="shared" si="24"/>
        <v>2</v>
      </c>
      <c r="R40" s="75">
        <f t="shared" si="25"/>
        <v>4</v>
      </c>
      <c r="S40" s="76">
        <f t="shared" si="8"/>
        <v>0.7</v>
      </c>
      <c r="T40" s="77">
        <f t="shared" si="22"/>
        <v>2.8</v>
      </c>
      <c r="U40" s="78">
        <f t="shared" si="23"/>
        <v>1.2</v>
      </c>
    </row>
    <row r="41" s="2" customFormat="1" ht="24" customHeight="1" spans="2:21">
      <c r="B41" s="28" t="s">
        <v>25</v>
      </c>
      <c r="C41" s="29" t="s">
        <v>33</v>
      </c>
      <c r="D41" s="29" t="s">
        <v>48</v>
      </c>
      <c r="E41" s="29" t="s">
        <v>39</v>
      </c>
      <c r="F41" s="29"/>
      <c r="G41" s="29">
        <v>2.5</v>
      </c>
      <c r="H41" s="29"/>
      <c r="I41" s="29"/>
      <c r="J41" s="29"/>
      <c r="K41" s="29">
        <v>1</v>
      </c>
      <c r="L41" s="49" t="s">
        <v>35</v>
      </c>
      <c r="M41" s="50" t="s">
        <v>30</v>
      </c>
      <c r="N41" s="51"/>
      <c r="O41" s="52"/>
      <c r="P41" s="53"/>
      <c r="Q41" s="74">
        <f t="shared" si="24"/>
        <v>2</v>
      </c>
      <c r="R41" s="75">
        <f t="shared" si="25"/>
        <v>5</v>
      </c>
      <c r="S41" s="76">
        <f t="shared" si="8"/>
        <v>0.7</v>
      </c>
      <c r="T41" s="77">
        <f t="shared" si="22"/>
        <v>3.5</v>
      </c>
      <c r="U41" s="78">
        <f t="shared" si="23"/>
        <v>1.5</v>
      </c>
    </row>
    <row r="42" s="2" customFormat="1" ht="24" customHeight="1" spans="2:21">
      <c r="B42" s="28" t="s">
        <v>25</v>
      </c>
      <c r="C42" s="29" t="s">
        <v>33</v>
      </c>
      <c r="D42" s="29" t="s">
        <v>48</v>
      </c>
      <c r="E42" s="29" t="s">
        <v>37</v>
      </c>
      <c r="F42" s="29"/>
      <c r="G42" s="29">
        <v>4</v>
      </c>
      <c r="H42" s="29"/>
      <c r="I42" s="29"/>
      <c r="J42" s="29"/>
      <c r="K42" s="29">
        <v>2</v>
      </c>
      <c r="L42" s="49" t="s">
        <v>35</v>
      </c>
      <c r="M42" s="50" t="s">
        <v>30</v>
      </c>
      <c r="N42" s="51"/>
      <c r="O42" s="52"/>
      <c r="P42" s="53"/>
      <c r="Q42" s="74">
        <f t="shared" si="24"/>
        <v>4</v>
      </c>
      <c r="R42" s="75">
        <f t="shared" si="25"/>
        <v>16</v>
      </c>
      <c r="S42" s="76">
        <f t="shared" si="8"/>
        <v>0.7</v>
      </c>
      <c r="T42" s="77">
        <f t="shared" si="22"/>
        <v>11.2</v>
      </c>
      <c r="U42" s="78">
        <f t="shared" si="23"/>
        <v>4.8</v>
      </c>
    </row>
    <row r="43" s="2" customFormat="1" ht="24" customHeight="1" spans="2:21">
      <c r="B43" s="28" t="s">
        <v>25</v>
      </c>
      <c r="C43" s="29" t="s">
        <v>33</v>
      </c>
      <c r="D43" s="29" t="s">
        <v>48</v>
      </c>
      <c r="E43" s="29" t="s">
        <v>38</v>
      </c>
      <c r="F43" s="29"/>
      <c r="G43" s="29">
        <v>5</v>
      </c>
      <c r="H43" s="29"/>
      <c r="I43" s="29"/>
      <c r="J43" s="29"/>
      <c r="K43" s="29">
        <v>1</v>
      </c>
      <c r="L43" s="49" t="s">
        <v>35</v>
      </c>
      <c r="M43" s="50" t="s">
        <v>30</v>
      </c>
      <c r="N43" s="51"/>
      <c r="O43" s="52"/>
      <c r="P43" s="53"/>
      <c r="Q43" s="74">
        <f t="shared" si="24"/>
        <v>2</v>
      </c>
      <c r="R43" s="75">
        <f t="shared" si="25"/>
        <v>10</v>
      </c>
      <c r="S43" s="76">
        <f t="shared" si="8"/>
        <v>0.7</v>
      </c>
      <c r="T43" s="77">
        <f t="shared" si="22"/>
        <v>7</v>
      </c>
      <c r="U43" s="78">
        <f t="shared" si="23"/>
        <v>3</v>
      </c>
    </row>
    <row r="44" s="2" customFormat="1" ht="24" customHeight="1" spans="2:21">
      <c r="B44" s="28" t="s">
        <v>25</v>
      </c>
      <c r="C44" s="29" t="s">
        <v>33</v>
      </c>
      <c r="D44" s="29" t="s">
        <v>49</v>
      </c>
      <c r="E44" s="29" t="s">
        <v>36</v>
      </c>
      <c r="F44" s="29"/>
      <c r="G44" s="29">
        <v>3</v>
      </c>
      <c r="H44" s="29"/>
      <c r="I44" s="29"/>
      <c r="J44" s="29"/>
      <c r="K44" s="29">
        <v>2</v>
      </c>
      <c r="L44" s="49" t="s">
        <v>35</v>
      </c>
      <c r="M44" s="50" t="s">
        <v>30</v>
      </c>
      <c r="N44" s="51"/>
      <c r="O44" s="52"/>
      <c r="P44" s="53"/>
      <c r="Q44" s="74">
        <f t="shared" si="24"/>
        <v>4</v>
      </c>
      <c r="R44" s="75">
        <f t="shared" si="25"/>
        <v>12</v>
      </c>
      <c r="S44" s="76">
        <f t="shared" si="8"/>
        <v>0.7</v>
      </c>
      <c r="T44" s="77">
        <f t="shared" si="22"/>
        <v>8.4</v>
      </c>
      <c r="U44" s="78">
        <f t="shared" si="23"/>
        <v>3.6</v>
      </c>
    </row>
    <row r="45" s="2" customFormat="1" ht="24" customHeight="1" spans="2:21">
      <c r="B45" s="28" t="s">
        <v>25</v>
      </c>
      <c r="C45" s="29" t="s">
        <v>33</v>
      </c>
      <c r="D45" s="29" t="s">
        <v>50</v>
      </c>
      <c r="E45" s="29" t="s">
        <v>46</v>
      </c>
      <c r="F45" s="29"/>
      <c r="G45" s="29">
        <v>1</v>
      </c>
      <c r="H45" s="29"/>
      <c r="I45" s="29"/>
      <c r="J45" s="29"/>
      <c r="K45" s="29">
        <v>0</v>
      </c>
      <c r="L45" s="49" t="s">
        <v>51</v>
      </c>
      <c r="M45" s="50" t="s">
        <v>52</v>
      </c>
      <c r="N45" s="51"/>
      <c r="O45" s="52"/>
      <c r="P45" s="53"/>
      <c r="Q45" s="74">
        <f>K45</f>
        <v>0</v>
      </c>
      <c r="R45" s="75">
        <f t="shared" si="25"/>
        <v>0</v>
      </c>
      <c r="S45" s="76">
        <f t="shared" si="8"/>
        <v>0.7</v>
      </c>
      <c r="T45" s="77">
        <f t="shared" si="22"/>
        <v>0</v>
      </c>
      <c r="U45" s="78">
        <f t="shared" si="23"/>
        <v>0</v>
      </c>
    </row>
    <row r="46" s="2" customFormat="1" ht="24" customHeight="1" spans="2:21">
      <c r="B46" s="28" t="s">
        <v>25</v>
      </c>
      <c r="C46" s="29" t="s">
        <v>33</v>
      </c>
      <c r="D46" s="29" t="s">
        <v>50</v>
      </c>
      <c r="E46" s="29" t="s">
        <v>28</v>
      </c>
      <c r="F46" s="29"/>
      <c r="G46" s="29">
        <v>1</v>
      </c>
      <c r="H46" s="29"/>
      <c r="I46" s="29"/>
      <c r="J46" s="29"/>
      <c r="K46" s="29">
        <v>9</v>
      </c>
      <c r="L46" s="49" t="s">
        <v>51</v>
      </c>
      <c r="M46" s="50" t="s">
        <v>52</v>
      </c>
      <c r="N46" s="51"/>
      <c r="O46" s="52"/>
      <c r="P46" s="53"/>
      <c r="Q46" s="74">
        <f>K46</f>
        <v>9</v>
      </c>
      <c r="R46" s="75">
        <f t="shared" si="25"/>
        <v>9</v>
      </c>
      <c r="S46" s="76">
        <f t="shared" si="8"/>
        <v>0.7</v>
      </c>
      <c r="T46" s="77">
        <f t="shared" si="22"/>
        <v>6.3</v>
      </c>
      <c r="U46" s="78">
        <f t="shared" si="23"/>
        <v>2.7</v>
      </c>
    </row>
    <row r="47" s="2" customFormat="1" ht="24" customHeight="1" spans="2:21">
      <c r="B47" s="28" t="s">
        <v>25</v>
      </c>
      <c r="C47" s="29" t="s">
        <v>33</v>
      </c>
      <c r="D47" s="29" t="s">
        <v>50</v>
      </c>
      <c r="E47" s="29" t="s">
        <v>31</v>
      </c>
      <c r="F47" s="29"/>
      <c r="G47" s="29">
        <v>1</v>
      </c>
      <c r="H47" s="29"/>
      <c r="I47" s="29"/>
      <c r="J47" s="29"/>
      <c r="K47" s="29">
        <v>3</v>
      </c>
      <c r="L47" s="49" t="s">
        <v>51</v>
      </c>
      <c r="M47" s="50" t="s">
        <v>52</v>
      </c>
      <c r="N47" s="51"/>
      <c r="O47" s="52"/>
      <c r="P47" s="53"/>
      <c r="Q47" s="74">
        <f>K47</f>
        <v>3</v>
      </c>
      <c r="R47" s="75">
        <f t="shared" si="25"/>
        <v>3</v>
      </c>
      <c r="S47" s="76">
        <f t="shared" si="8"/>
        <v>0.7</v>
      </c>
      <c r="T47" s="77">
        <f t="shared" si="22"/>
        <v>2.1</v>
      </c>
      <c r="U47" s="78">
        <f t="shared" si="23"/>
        <v>0.9</v>
      </c>
    </row>
    <row r="48" s="2" customFormat="1" ht="24" customHeight="1" spans="2:21">
      <c r="B48" s="28" t="s">
        <v>25</v>
      </c>
      <c r="C48" s="29" t="s">
        <v>33</v>
      </c>
      <c r="D48" s="29" t="s">
        <v>50</v>
      </c>
      <c r="E48" s="29" t="s">
        <v>32</v>
      </c>
      <c r="F48" s="29"/>
      <c r="G48" s="29">
        <v>1.5</v>
      </c>
      <c r="H48" s="29"/>
      <c r="I48" s="29"/>
      <c r="J48" s="29"/>
      <c r="K48" s="29">
        <v>16</v>
      </c>
      <c r="L48" s="49" t="s">
        <v>51</v>
      </c>
      <c r="M48" s="50" t="s">
        <v>52</v>
      </c>
      <c r="N48" s="51"/>
      <c r="O48" s="52"/>
      <c r="P48" s="53"/>
      <c r="Q48" s="74">
        <f>K48</f>
        <v>16</v>
      </c>
      <c r="R48" s="75">
        <f t="shared" si="25"/>
        <v>24</v>
      </c>
      <c r="S48" s="76">
        <f t="shared" si="8"/>
        <v>0.7</v>
      </c>
      <c r="T48" s="77">
        <f t="shared" si="22"/>
        <v>16.8</v>
      </c>
      <c r="U48" s="78">
        <f t="shared" si="23"/>
        <v>7.2</v>
      </c>
    </row>
    <row r="49" s="2" customFormat="1" ht="24" customHeight="1" spans="2:21">
      <c r="B49" s="28" t="s">
        <v>25</v>
      </c>
      <c r="C49" s="29" t="s">
        <v>33</v>
      </c>
      <c r="D49" s="29" t="s">
        <v>50</v>
      </c>
      <c r="E49" s="29" t="s">
        <v>34</v>
      </c>
      <c r="F49" s="29"/>
      <c r="G49" s="29">
        <v>2</v>
      </c>
      <c r="H49" s="29"/>
      <c r="I49" s="29"/>
      <c r="J49" s="29"/>
      <c r="K49" s="29">
        <v>4</v>
      </c>
      <c r="L49" s="49" t="s">
        <v>51</v>
      </c>
      <c r="M49" s="50" t="s">
        <v>52</v>
      </c>
      <c r="N49" s="51"/>
      <c r="O49" s="52"/>
      <c r="P49" s="53"/>
      <c r="Q49" s="74">
        <f>K49</f>
        <v>4</v>
      </c>
      <c r="R49" s="75">
        <f t="shared" si="25"/>
        <v>8</v>
      </c>
      <c r="S49" s="76">
        <f t="shared" si="8"/>
        <v>0.7</v>
      </c>
      <c r="T49" s="77">
        <f t="shared" si="22"/>
        <v>5.6</v>
      </c>
      <c r="U49" s="78">
        <f t="shared" si="23"/>
        <v>2.4</v>
      </c>
    </row>
    <row r="50" s="2" customFormat="1" ht="24" customHeight="1" spans="2:21">
      <c r="B50" s="28" t="s">
        <v>25</v>
      </c>
      <c r="C50" s="29" t="s">
        <v>26</v>
      </c>
      <c r="D50" s="29" t="s">
        <v>53</v>
      </c>
      <c r="E50" s="29" t="s">
        <v>28</v>
      </c>
      <c r="F50" s="29"/>
      <c r="G50" s="29">
        <v>1</v>
      </c>
      <c r="H50" s="29"/>
      <c r="I50" s="29"/>
      <c r="J50" s="29"/>
      <c r="K50" s="29">
        <v>8</v>
      </c>
      <c r="L50" s="49" t="s">
        <v>54</v>
      </c>
      <c r="M50" s="50" t="s">
        <v>52</v>
      </c>
      <c r="N50" s="51"/>
      <c r="O50" s="52"/>
      <c r="P50" s="53"/>
      <c r="Q50" s="74">
        <f t="shared" ref="Q50:Q54" si="26">K50</f>
        <v>8</v>
      </c>
      <c r="R50" s="75">
        <f t="shared" si="25"/>
        <v>8</v>
      </c>
      <c r="S50" s="76">
        <f t="shared" si="8"/>
        <v>0.7</v>
      </c>
      <c r="T50" s="77">
        <f t="shared" si="22"/>
        <v>5.6</v>
      </c>
      <c r="U50" s="78">
        <f t="shared" si="23"/>
        <v>2.4</v>
      </c>
    </row>
    <row r="51" s="2" customFormat="1" ht="24" customHeight="1" spans="2:21">
      <c r="B51" s="28" t="s">
        <v>25</v>
      </c>
      <c r="C51" s="29" t="s">
        <v>26</v>
      </c>
      <c r="D51" s="29" t="s">
        <v>53</v>
      </c>
      <c r="E51" s="29" t="s">
        <v>31</v>
      </c>
      <c r="F51" s="29"/>
      <c r="G51" s="29">
        <v>1</v>
      </c>
      <c r="H51" s="29"/>
      <c r="I51" s="29"/>
      <c r="J51" s="29"/>
      <c r="K51" s="29">
        <v>3</v>
      </c>
      <c r="L51" s="49" t="s">
        <v>54</v>
      </c>
      <c r="M51" s="50" t="s">
        <v>52</v>
      </c>
      <c r="N51" s="51"/>
      <c r="O51" s="52"/>
      <c r="P51" s="53"/>
      <c r="Q51" s="74">
        <f t="shared" si="26"/>
        <v>3</v>
      </c>
      <c r="R51" s="75">
        <f t="shared" si="25"/>
        <v>3</v>
      </c>
      <c r="S51" s="76">
        <f t="shared" si="8"/>
        <v>0.7</v>
      </c>
      <c r="T51" s="77">
        <f t="shared" si="22"/>
        <v>2.1</v>
      </c>
      <c r="U51" s="78">
        <f t="shared" si="23"/>
        <v>0.9</v>
      </c>
    </row>
    <row r="52" s="2" customFormat="1" ht="24" customHeight="1" spans="2:21">
      <c r="B52" s="28" t="s">
        <v>25</v>
      </c>
      <c r="C52" s="29" t="s">
        <v>26</v>
      </c>
      <c r="D52" s="29" t="s">
        <v>53</v>
      </c>
      <c r="E52" s="29" t="s">
        <v>36</v>
      </c>
      <c r="F52" s="29"/>
      <c r="G52" s="29">
        <v>3</v>
      </c>
      <c r="H52" s="29"/>
      <c r="I52" s="29"/>
      <c r="J52" s="29"/>
      <c r="K52" s="29">
        <v>2</v>
      </c>
      <c r="L52" s="49" t="s">
        <v>55</v>
      </c>
      <c r="M52" s="50" t="s">
        <v>52</v>
      </c>
      <c r="N52" s="51"/>
      <c r="O52" s="52"/>
      <c r="P52" s="53"/>
      <c r="Q52" s="74">
        <f t="shared" si="26"/>
        <v>2</v>
      </c>
      <c r="R52" s="75">
        <f t="shared" si="25"/>
        <v>6</v>
      </c>
      <c r="S52" s="76">
        <f t="shared" si="8"/>
        <v>0.7</v>
      </c>
      <c r="T52" s="77">
        <f t="shared" si="22"/>
        <v>4.2</v>
      </c>
      <c r="U52" s="78">
        <f t="shared" si="23"/>
        <v>1.8</v>
      </c>
    </row>
    <row r="53" s="2" customFormat="1" ht="24" customHeight="1" spans="2:21">
      <c r="B53" s="28" t="s">
        <v>25</v>
      </c>
      <c r="C53" s="29" t="s">
        <v>26</v>
      </c>
      <c r="D53" s="29" t="s">
        <v>53</v>
      </c>
      <c r="E53" s="29" t="s">
        <v>38</v>
      </c>
      <c r="F53" s="29"/>
      <c r="G53" s="29">
        <v>5</v>
      </c>
      <c r="H53" s="29"/>
      <c r="I53" s="29"/>
      <c r="J53" s="29"/>
      <c r="K53" s="29">
        <v>6</v>
      </c>
      <c r="L53" s="49" t="s">
        <v>55</v>
      </c>
      <c r="M53" s="50" t="s">
        <v>52</v>
      </c>
      <c r="N53" s="51"/>
      <c r="O53" s="52"/>
      <c r="P53" s="53"/>
      <c r="Q53" s="74">
        <f t="shared" si="26"/>
        <v>6</v>
      </c>
      <c r="R53" s="75">
        <f t="shared" si="25"/>
        <v>30</v>
      </c>
      <c r="S53" s="76">
        <f t="shared" si="8"/>
        <v>0.7</v>
      </c>
      <c r="T53" s="77">
        <f t="shared" si="22"/>
        <v>21</v>
      </c>
      <c r="U53" s="78">
        <f t="shared" si="23"/>
        <v>9</v>
      </c>
    </row>
    <row r="54" s="2" customFormat="1" ht="24" customHeight="1" spans="2:21">
      <c r="B54" s="28" t="s">
        <v>25</v>
      </c>
      <c r="C54" s="29" t="s">
        <v>26</v>
      </c>
      <c r="D54" s="29" t="s">
        <v>53</v>
      </c>
      <c r="E54" s="29" t="s">
        <v>46</v>
      </c>
      <c r="F54" s="29"/>
      <c r="G54" s="29">
        <v>1</v>
      </c>
      <c r="H54" s="29"/>
      <c r="I54" s="29"/>
      <c r="J54" s="29"/>
      <c r="K54" s="29">
        <v>4</v>
      </c>
      <c r="L54" s="49" t="s">
        <v>56</v>
      </c>
      <c r="M54" s="50" t="s">
        <v>57</v>
      </c>
      <c r="N54" s="51"/>
      <c r="O54" s="52"/>
      <c r="P54" s="53"/>
      <c r="Q54" s="74">
        <f t="shared" si="26"/>
        <v>4</v>
      </c>
      <c r="R54" s="75">
        <f t="shared" si="25"/>
        <v>4</v>
      </c>
      <c r="S54" s="76">
        <f t="shared" si="8"/>
        <v>0.7</v>
      </c>
      <c r="T54" s="77">
        <f t="shared" si="22"/>
        <v>2.8</v>
      </c>
      <c r="U54" s="78">
        <f t="shared" si="23"/>
        <v>1.2</v>
      </c>
    </row>
    <row r="55" s="2" customFormat="1" ht="24" customHeight="1" spans="2:21">
      <c r="B55" s="28" t="s">
        <v>25</v>
      </c>
      <c r="C55" s="29" t="s">
        <v>26</v>
      </c>
      <c r="D55" s="29" t="s">
        <v>53</v>
      </c>
      <c r="E55" s="29" t="s">
        <v>28</v>
      </c>
      <c r="F55" s="29"/>
      <c r="G55" s="29">
        <v>1</v>
      </c>
      <c r="H55" s="29"/>
      <c r="I55" s="29"/>
      <c r="J55" s="29"/>
      <c r="K55" s="29">
        <v>7</v>
      </c>
      <c r="L55" s="49" t="s">
        <v>56</v>
      </c>
      <c r="M55" s="50" t="s">
        <v>57</v>
      </c>
      <c r="N55" s="51"/>
      <c r="O55" s="52"/>
      <c r="P55" s="53"/>
      <c r="Q55" s="74">
        <f t="shared" ref="Q55:Q65" si="27">K55</f>
        <v>7</v>
      </c>
      <c r="R55" s="75">
        <f t="shared" si="25"/>
        <v>7</v>
      </c>
      <c r="S55" s="76">
        <f t="shared" si="8"/>
        <v>0.7</v>
      </c>
      <c r="T55" s="77">
        <f t="shared" si="22"/>
        <v>4.9</v>
      </c>
      <c r="U55" s="78">
        <f t="shared" si="23"/>
        <v>2.1</v>
      </c>
    </row>
    <row r="56" s="2" customFormat="1" ht="24" customHeight="1" spans="2:21">
      <c r="B56" s="28" t="s">
        <v>25</v>
      </c>
      <c r="C56" s="29" t="s">
        <v>26</v>
      </c>
      <c r="D56" s="29" t="s">
        <v>53</v>
      </c>
      <c r="E56" s="29" t="s">
        <v>31</v>
      </c>
      <c r="F56" s="29"/>
      <c r="G56" s="29">
        <v>1</v>
      </c>
      <c r="H56" s="29"/>
      <c r="I56" s="29"/>
      <c r="J56" s="29"/>
      <c r="K56" s="29">
        <v>6</v>
      </c>
      <c r="L56" s="49" t="s">
        <v>56</v>
      </c>
      <c r="M56" s="50" t="s">
        <v>57</v>
      </c>
      <c r="N56" s="51"/>
      <c r="O56" s="52"/>
      <c r="P56" s="53"/>
      <c r="Q56" s="74">
        <f t="shared" si="27"/>
        <v>6</v>
      </c>
      <c r="R56" s="75">
        <f t="shared" si="25"/>
        <v>6</v>
      </c>
      <c r="S56" s="76">
        <f t="shared" si="8"/>
        <v>0.7</v>
      </c>
      <c r="T56" s="77">
        <f t="shared" si="22"/>
        <v>4.2</v>
      </c>
      <c r="U56" s="78">
        <f t="shared" si="23"/>
        <v>1.8</v>
      </c>
    </row>
    <row r="57" s="2" customFormat="1" ht="24" customHeight="1" spans="2:21">
      <c r="B57" s="28" t="s">
        <v>25</v>
      </c>
      <c r="C57" s="29" t="s">
        <v>26</v>
      </c>
      <c r="D57" s="29" t="s">
        <v>53</v>
      </c>
      <c r="E57" s="29" t="s">
        <v>32</v>
      </c>
      <c r="F57" s="29"/>
      <c r="G57" s="29">
        <v>1.5</v>
      </c>
      <c r="H57" s="29"/>
      <c r="I57" s="29"/>
      <c r="J57" s="29"/>
      <c r="K57" s="29">
        <v>8</v>
      </c>
      <c r="L57" s="49" t="s">
        <v>56</v>
      </c>
      <c r="M57" s="50" t="s">
        <v>57</v>
      </c>
      <c r="N57" s="51"/>
      <c r="O57" s="52"/>
      <c r="P57" s="53"/>
      <c r="Q57" s="74">
        <f t="shared" si="27"/>
        <v>8</v>
      </c>
      <c r="R57" s="75">
        <f t="shared" si="25"/>
        <v>12</v>
      </c>
      <c r="S57" s="76">
        <f t="shared" si="8"/>
        <v>0.7</v>
      </c>
      <c r="T57" s="77">
        <f t="shared" si="22"/>
        <v>8.4</v>
      </c>
      <c r="U57" s="78">
        <f t="shared" si="23"/>
        <v>3.6</v>
      </c>
    </row>
    <row r="58" s="2" customFormat="1" ht="24" customHeight="1" spans="2:21">
      <c r="B58" s="28" t="s">
        <v>25</v>
      </c>
      <c r="C58" s="29" t="s">
        <v>26</v>
      </c>
      <c r="D58" s="29" t="s">
        <v>53</v>
      </c>
      <c r="E58" s="29" t="s">
        <v>34</v>
      </c>
      <c r="F58" s="29"/>
      <c r="G58" s="29">
        <v>2</v>
      </c>
      <c r="H58" s="29"/>
      <c r="I58" s="29"/>
      <c r="J58" s="29"/>
      <c r="K58" s="29">
        <v>23</v>
      </c>
      <c r="L58" s="49" t="s">
        <v>56</v>
      </c>
      <c r="M58" s="50" t="s">
        <v>57</v>
      </c>
      <c r="N58" s="51"/>
      <c r="O58" s="52"/>
      <c r="P58" s="53"/>
      <c r="Q58" s="74">
        <f t="shared" si="27"/>
        <v>23</v>
      </c>
      <c r="R58" s="75">
        <f t="shared" si="25"/>
        <v>46</v>
      </c>
      <c r="S58" s="76">
        <f t="shared" si="8"/>
        <v>0.7</v>
      </c>
      <c r="T58" s="77">
        <f t="shared" si="22"/>
        <v>32.2</v>
      </c>
      <c r="U58" s="78">
        <f t="shared" si="23"/>
        <v>13.8</v>
      </c>
    </row>
    <row r="59" s="2" customFormat="1" ht="24" customHeight="1" spans="2:21">
      <c r="B59" s="28" t="s">
        <v>25</v>
      </c>
      <c r="C59" s="29" t="s">
        <v>26</v>
      </c>
      <c r="D59" s="29" t="s">
        <v>53</v>
      </c>
      <c r="E59" s="29" t="s">
        <v>39</v>
      </c>
      <c r="F59" s="29"/>
      <c r="G59" s="29">
        <v>2.5</v>
      </c>
      <c r="H59" s="29"/>
      <c r="I59" s="29"/>
      <c r="J59" s="29"/>
      <c r="K59" s="29">
        <v>1</v>
      </c>
      <c r="L59" s="49" t="s">
        <v>56</v>
      </c>
      <c r="M59" s="50" t="s">
        <v>57</v>
      </c>
      <c r="N59" s="51"/>
      <c r="O59" s="52"/>
      <c r="P59" s="53"/>
      <c r="Q59" s="74">
        <f t="shared" si="27"/>
        <v>1</v>
      </c>
      <c r="R59" s="75">
        <f t="shared" si="25"/>
        <v>2.5</v>
      </c>
      <c r="S59" s="76">
        <f t="shared" si="8"/>
        <v>0.7</v>
      </c>
      <c r="T59" s="77">
        <f t="shared" si="22"/>
        <v>1.75</v>
      </c>
      <c r="U59" s="78">
        <f t="shared" si="23"/>
        <v>0.75</v>
      </c>
    </row>
    <row r="60" s="2" customFormat="1" ht="24" customHeight="1" spans="2:21">
      <c r="B60" s="28" t="s">
        <v>25</v>
      </c>
      <c r="C60" s="29" t="s">
        <v>26</v>
      </c>
      <c r="D60" s="29" t="s">
        <v>53</v>
      </c>
      <c r="E60" s="29" t="s">
        <v>36</v>
      </c>
      <c r="F60" s="29"/>
      <c r="G60" s="29">
        <v>3</v>
      </c>
      <c r="H60" s="29"/>
      <c r="I60" s="29"/>
      <c r="J60" s="29"/>
      <c r="K60" s="29">
        <v>27</v>
      </c>
      <c r="L60" s="49" t="s">
        <v>56</v>
      </c>
      <c r="M60" s="50" t="s">
        <v>57</v>
      </c>
      <c r="N60" s="51"/>
      <c r="O60" s="52"/>
      <c r="P60" s="53"/>
      <c r="Q60" s="74">
        <f t="shared" si="27"/>
        <v>27</v>
      </c>
      <c r="R60" s="75">
        <f t="shared" si="25"/>
        <v>81</v>
      </c>
      <c r="S60" s="76">
        <f t="shared" si="8"/>
        <v>0.7</v>
      </c>
      <c r="T60" s="77">
        <f t="shared" si="22"/>
        <v>56.7</v>
      </c>
      <c r="U60" s="78">
        <f t="shared" si="23"/>
        <v>24.3</v>
      </c>
    </row>
    <row r="61" s="2" customFormat="1" ht="24" customHeight="1" spans="2:21">
      <c r="B61" s="28" t="s">
        <v>25</v>
      </c>
      <c r="C61" s="29" t="s">
        <v>26</v>
      </c>
      <c r="D61" s="29" t="s">
        <v>53</v>
      </c>
      <c r="E61" s="29" t="s">
        <v>37</v>
      </c>
      <c r="F61" s="29"/>
      <c r="G61" s="29">
        <v>4</v>
      </c>
      <c r="H61" s="29"/>
      <c r="I61" s="29"/>
      <c r="J61" s="29"/>
      <c r="K61" s="29">
        <v>4</v>
      </c>
      <c r="L61" s="49" t="s">
        <v>56</v>
      </c>
      <c r="M61" s="50" t="s">
        <v>57</v>
      </c>
      <c r="N61" s="51"/>
      <c r="O61" s="52"/>
      <c r="P61" s="53"/>
      <c r="Q61" s="74">
        <f t="shared" si="27"/>
        <v>4</v>
      </c>
      <c r="R61" s="75">
        <f t="shared" si="25"/>
        <v>16</v>
      </c>
      <c r="S61" s="76">
        <f t="shared" si="8"/>
        <v>0.7</v>
      </c>
      <c r="T61" s="77">
        <f t="shared" si="22"/>
        <v>11.2</v>
      </c>
      <c r="U61" s="78">
        <f t="shared" si="23"/>
        <v>4.8</v>
      </c>
    </row>
    <row r="62" s="2" customFormat="1" ht="24" customHeight="1" spans="2:21">
      <c r="B62" s="28" t="s">
        <v>25</v>
      </c>
      <c r="C62" s="29" t="s">
        <v>26</v>
      </c>
      <c r="D62" s="29" t="s">
        <v>53</v>
      </c>
      <c r="E62" s="29" t="s">
        <v>47</v>
      </c>
      <c r="F62" s="29"/>
      <c r="G62" s="29">
        <v>8</v>
      </c>
      <c r="H62" s="29"/>
      <c r="I62" s="29"/>
      <c r="J62" s="29"/>
      <c r="K62" s="29">
        <v>3</v>
      </c>
      <c r="L62" s="49" t="s">
        <v>58</v>
      </c>
      <c r="M62" s="50" t="s">
        <v>59</v>
      </c>
      <c r="N62" s="51"/>
      <c r="O62" s="52"/>
      <c r="P62" s="53"/>
      <c r="Q62" s="74">
        <f t="shared" si="27"/>
        <v>3</v>
      </c>
      <c r="R62" s="75">
        <f t="shared" si="25"/>
        <v>24</v>
      </c>
      <c r="S62" s="76">
        <f t="shared" si="8"/>
        <v>0.7</v>
      </c>
      <c r="T62" s="77">
        <f t="shared" ref="T62:T69" si="28">S62*R62</f>
        <v>16.8</v>
      </c>
      <c r="U62" s="78">
        <f t="shared" ref="U62:U69" si="29">R62-T62</f>
        <v>7.2</v>
      </c>
    </row>
    <row r="63" s="2" customFormat="1" ht="24" customHeight="1" spans="2:21">
      <c r="B63" s="28" t="s">
        <v>25</v>
      </c>
      <c r="C63" s="29" t="s">
        <v>26</v>
      </c>
      <c r="D63" s="29" t="s">
        <v>53</v>
      </c>
      <c r="E63" s="29" t="s">
        <v>43</v>
      </c>
      <c r="F63" s="29"/>
      <c r="G63" s="29">
        <v>26</v>
      </c>
      <c r="H63" s="29"/>
      <c r="I63" s="29"/>
      <c r="J63" s="29"/>
      <c r="K63" s="29">
        <v>3</v>
      </c>
      <c r="L63" s="49" t="s">
        <v>58</v>
      </c>
      <c r="M63" s="50" t="s">
        <v>59</v>
      </c>
      <c r="N63" s="51"/>
      <c r="O63" s="52"/>
      <c r="P63" s="53"/>
      <c r="Q63" s="74">
        <f t="shared" si="27"/>
        <v>3</v>
      </c>
      <c r="R63" s="75">
        <f t="shared" si="25"/>
        <v>78</v>
      </c>
      <c r="S63" s="76">
        <f t="shared" si="8"/>
        <v>0.7</v>
      </c>
      <c r="T63" s="77">
        <f t="shared" si="28"/>
        <v>54.6</v>
      </c>
      <c r="U63" s="78">
        <f t="shared" si="29"/>
        <v>23.4</v>
      </c>
    </row>
    <row r="64" s="2" customFormat="1" ht="24" customHeight="1" spans="2:21">
      <c r="B64" s="28" t="s">
        <v>25</v>
      </c>
      <c r="C64" s="29" t="s">
        <v>33</v>
      </c>
      <c r="D64" s="29" t="s">
        <v>53</v>
      </c>
      <c r="E64" s="29" t="s">
        <v>43</v>
      </c>
      <c r="F64" s="29"/>
      <c r="G64" s="29">
        <v>26</v>
      </c>
      <c r="H64" s="29"/>
      <c r="I64" s="29"/>
      <c r="J64" s="29"/>
      <c r="K64" s="29">
        <v>2</v>
      </c>
      <c r="L64" s="49" t="s">
        <v>60</v>
      </c>
      <c r="M64" s="50" t="s">
        <v>59</v>
      </c>
      <c r="N64" s="51"/>
      <c r="O64" s="52"/>
      <c r="P64" s="53"/>
      <c r="Q64" s="74">
        <f t="shared" si="27"/>
        <v>2</v>
      </c>
      <c r="R64" s="75">
        <f t="shared" si="25"/>
        <v>52</v>
      </c>
      <c r="S64" s="76">
        <f t="shared" si="8"/>
        <v>0.7</v>
      </c>
      <c r="T64" s="77">
        <f t="shared" si="28"/>
        <v>36.4</v>
      </c>
      <c r="U64" s="78">
        <f t="shared" si="29"/>
        <v>15.6</v>
      </c>
    </row>
    <row r="65" s="2" customFormat="1" ht="24" customHeight="1" spans="2:21">
      <c r="B65" s="28" t="s">
        <v>25</v>
      </c>
      <c r="C65" s="29" t="s">
        <v>26</v>
      </c>
      <c r="D65" s="29" t="s">
        <v>61</v>
      </c>
      <c r="E65" s="29" t="s">
        <v>36</v>
      </c>
      <c r="F65" s="29" t="s">
        <v>34</v>
      </c>
      <c r="G65" s="29">
        <v>2</v>
      </c>
      <c r="H65" s="29"/>
      <c r="I65" s="29"/>
      <c r="J65" s="29"/>
      <c r="K65" s="29">
        <v>1</v>
      </c>
      <c r="L65" s="49" t="s">
        <v>56</v>
      </c>
      <c r="M65" s="50" t="s">
        <v>59</v>
      </c>
      <c r="N65" s="51"/>
      <c r="O65" s="52"/>
      <c r="P65" s="53"/>
      <c r="Q65" s="74">
        <f t="shared" si="27"/>
        <v>1</v>
      </c>
      <c r="R65" s="75">
        <f t="shared" si="25"/>
        <v>2</v>
      </c>
      <c r="S65" s="76">
        <f t="shared" si="8"/>
        <v>0.7</v>
      </c>
      <c r="T65" s="77">
        <f t="shared" si="28"/>
        <v>1.4</v>
      </c>
      <c r="U65" s="78">
        <f t="shared" si="29"/>
        <v>0.6</v>
      </c>
    </row>
    <row r="66" s="2" customFormat="1" ht="24" customHeight="1" spans="2:21">
      <c r="B66" s="28" t="s">
        <v>25</v>
      </c>
      <c r="C66" s="29" t="s">
        <v>33</v>
      </c>
      <c r="D66" s="29" t="s">
        <v>62</v>
      </c>
      <c r="E66" s="29" t="s">
        <v>34</v>
      </c>
      <c r="F66" s="29" t="s">
        <v>32</v>
      </c>
      <c r="G66" s="29">
        <f>(2+1.5)/2</f>
        <v>1.75</v>
      </c>
      <c r="H66" s="29"/>
      <c r="I66" s="29"/>
      <c r="J66" s="29"/>
      <c r="K66" s="29">
        <v>1</v>
      </c>
      <c r="L66" s="49" t="s">
        <v>29</v>
      </c>
      <c r="M66" s="50" t="s">
        <v>30</v>
      </c>
      <c r="N66" s="79"/>
      <c r="O66" s="80"/>
      <c r="P66" s="53"/>
      <c r="Q66" s="74">
        <f t="shared" ref="Q66:Q69" si="30">K66*2</f>
        <v>2</v>
      </c>
      <c r="R66" s="75">
        <f t="shared" si="25"/>
        <v>3.5</v>
      </c>
      <c r="S66" s="76">
        <f t="shared" si="8"/>
        <v>0.7</v>
      </c>
      <c r="T66" s="77">
        <f t="shared" si="28"/>
        <v>2.45</v>
      </c>
      <c r="U66" s="78">
        <f t="shared" si="29"/>
        <v>1.05</v>
      </c>
    </row>
    <row r="67" s="2" customFormat="1" ht="24" customHeight="1" spans="2:21">
      <c r="B67" s="28" t="s">
        <v>25</v>
      </c>
      <c r="C67" s="29" t="s">
        <v>33</v>
      </c>
      <c r="D67" s="29" t="s">
        <v>62</v>
      </c>
      <c r="E67" s="29" t="s">
        <v>39</v>
      </c>
      <c r="F67" s="29" t="s">
        <v>34</v>
      </c>
      <c r="G67" s="29">
        <f>(2.5+2)/2</f>
        <v>2.25</v>
      </c>
      <c r="H67" s="29"/>
      <c r="I67" s="29"/>
      <c r="J67" s="29"/>
      <c r="K67" s="29">
        <v>1</v>
      </c>
      <c r="L67" s="49" t="s">
        <v>35</v>
      </c>
      <c r="M67" s="50" t="s">
        <v>30</v>
      </c>
      <c r="N67" s="79"/>
      <c r="O67" s="80"/>
      <c r="P67" s="53"/>
      <c r="Q67" s="74">
        <f t="shared" si="30"/>
        <v>2</v>
      </c>
      <c r="R67" s="75">
        <f t="shared" si="25"/>
        <v>4.5</v>
      </c>
      <c r="S67" s="76">
        <f t="shared" si="8"/>
        <v>0.7</v>
      </c>
      <c r="T67" s="77">
        <f t="shared" si="28"/>
        <v>3.15</v>
      </c>
      <c r="U67" s="78">
        <f t="shared" si="29"/>
        <v>1.35</v>
      </c>
    </row>
    <row r="68" s="2" customFormat="1" ht="24" customHeight="1" spans="2:21">
      <c r="B68" s="28" t="s">
        <v>25</v>
      </c>
      <c r="C68" s="29" t="s">
        <v>33</v>
      </c>
      <c r="D68" s="29" t="s">
        <v>62</v>
      </c>
      <c r="E68" s="29" t="s">
        <v>37</v>
      </c>
      <c r="F68" s="29" t="s">
        <v>39</v>
      </c>
      <c r="G68" s="29">
        <f>(4+2.5)/2</f>
        <v>3.25</v>
      </c>
      <c r="H68" s="29"/>
      <c r="I68" s="29"/>
      <c r="J68" s="29"/>
      <c r="K68" s="29">
        <v>1</v>
      </c>
      <c r="L68" s="49" t="s">
        <v>35</v>
      </c>
      <c r="M68" s="50" t="s">
        <v>30</v>
      </c>
      <c r="N68" s="79"/>
      <c r="O68" s="80"/>
      <c r="P68" s="53"/>
      <c r="Q68" s="74">
        <f t="shared" si="30"/>
        <v>2</v>
      </c>
      <c r="R68" s="75">
        <f t="shared" si="25"/>
        <v>6.5</v>
      </c>
      <c r="S68" s="76">
        <f t="shared" si="8"/>
        <v>0.7</v>
      </c>
      <c r="T68" s="77">
        <f t="shared" si="28"/>
        <v>4.55</v>
      </c>
      <c r="U68" s="78">
        <f t="shared" si="29"/>
        <v>1.95</v>
      </c>
    </row>
    <row r="69" s="2" customFormat="1" ht="24" customHeight="1" spans="2:21">
      <c r="B69" s="28" t="s">
        <v>25</v>
      </c>
      <c r="C69" s="29" t="s">
        <v>33</v>
      </c>
      <c r="D69" s="29" t="s">
        <v>62</v>
      </c>
      <c r="E69" s="29" t="s">
        <v>38</v>
      </c>
      <c r="F69" s="29" t="s">
        <v>37</v>
      </c>
      <c r="G69" s="29">
        <f>(5+4)/2</f>
        <v>4.5</v>
      </c>
      <c r="H69" s="29"/>
      <c r="I69" s="29"/>
      <c r="J69" s="29"/>
      <c r="K69" s="29">
        <v>1</v>
      </c>
      <c r="L69" s="49" t="s">
        <v>35</v>
      </c>
      <c r="M69" s="50" t="s">
        <v>30</v>
      </c>
      <c r="N69" s="79"/>
      <c r="O69" s="80"/>
      <c r="P69" s="53"/>
      <c r="Q69" s="74">
        <f t="shared" si="30"/>
        <v>2</v>
      </c>
      <c r="R69" s="75">
        <f t="shared" si="25"/>
        <v>9</v>
      </c>
      <c r="S69" s="76">
        <f t="shared" si="8"/>
        <v>0.7</v>
      </c>
      <c r="T69" s="77">
        <f t="shared" si="28"/>
        <v>6.3</v>
      </c>
      <c r="U69" s="78">
        <f t="shared" si="29"/>
        <v>2.7</v>
      </c>
    </row>
    <row r="70" s="2" customFormat="1" ht="24" customHeight="1" spans="2:21">
      <c r="B70" s="28" t="s">
        <v>25</v>
      </c>
      <c r="C70" s="29" t="s">
        <v>33</v>
      </c>
      <c r="D70" s="29" t="s">
        <v>62</v>
      </c>
      <c r="E70" s="29" t="s">
        <v>34</v>
      </c>
      <c r="F70" s="29" t="s">
        <v>32</v>
      </c>
      <c r="G70" s="29">
        <f>(2+1.5)/2</f>
        <v>1.75</v>
      </c>
      <c r="H70" s="29"/>
      <c r="I70" s="29"/>
      <c r="J70" s="29"/>
      <c r="K70" s="29">
        <v>2</v>
      </c>
      <c r="L70" s="49" t="s">
        <v>29</v>
      </c>
      <c r="M70" s="50" t="s">
        <v>30</v>
      </c>
      <c r="N70" s="79"/>
      <c r="O70" s="80"/>
      <c r="P70" s="53"/>
      <c r="Q70" s="74">
        <f t="shared" ref="Q70:Q73" si="31">K70*2</f>
        <v>4</v>
      </c>
      <c r="R70" s="75">
        <f t="shared" ref="R70:R79" si="32">Q70*G70</f>
        <v>7</v>
      </c>
      <c r="S70" s="76">
        <f t="shared" si="8"/>
        <v>0.7</v>
      </c>
      <c r="T70" s="77">
        <f t="shared" ref="T70:T79" si="33">S70*R70</f>
        <v>4.9</v>
      </c>
      <c r="U70" s="78">
        <f t="shared" ref="U70:U79" si="34">R70-T70</f>
        <v>2.1</v>
      </c>
    </row>
    <row r="71" s="2" customFormat="1" ht="24" customHeight="1" spans="2:21">
      <c r="B71" s="28" t="s">
        <v>25</v>
      </c>
      <c r="C71" s="29" t="s">
        <v>33</v>
      </c>
      <c r="D71" s="29" t="s">
        <v>63</v>
      </c>
      <c r="E71" s="29" t="s">
        <v>36</v>
      </c>
      <c r="F71" s="29" t="s">
        <v>34</v>
      </c>
      <c r="G71" s="29">
        <f>(3+2)/2</f>
        <v>2.5</v>
      </c>
      <c r="H71" s="29"/>
      <c r="I71" s="29"/>
      <c r="J71" s="29"/>
      <c r="K71" s="29">
        <v>4</v>
      </c>
      <c r="L71" s="49" t="s">
        <v>35</v>
      </c>
      <c r="M71" s="50" t="s">
        <v>30</v>
      </c>
      <c r="N71" s="51"/>
      <c r="O71" s="52"/>
      <c r="P71" s="53"/>
      <c r="Q71" s="74">
        <f t="shared" si="31"/>
        <v>8</v>
      </c>
      <c r="R71" s="75">
        <f t="shared" si="32"/>
        <v>20</v>
      </c>
      <c r="S71" s="76">
        <f t="shared" si="8"/>
        <v>0.7</v>
      </c>
      <c r="T71" s="77">
        <f t="shared" si="33"/>
        <v>14</v>
      </c>
      <c r="U71" s="78">
        <f t="shared" si="34"/>
        <v>6</v>
      </c>
    </row>
    <row r="72" s="2" customFormat="1" ht="24" customHeight="1" spans="2:21">
      <c r="B72" s="28" t="s">
        <v>25</v>
      </c>
      <c r="C72" s="29" t="s">
        <v>33</v>
      </c>
      <c r="D72" s="29" t="s">
        <v>63</v>
      </c>
      <c r="E72" s="29" t="s">
        <v>37</v>
      </c>
      <c r="F72" s="29" t="s">
        <v>36</v>
      </c>
      <c r="G72" s="29">
        <v>3.5</v>
      </c>
      <c r="H72" s="29"/>
      <c r="I72" s="29"/>
      <c r="J72" s="29"/>
      <c r="K72" s="29">
        <v>1</v>
      </c>
      <c r="L72" s="49"/>
      <c r="M72" s="50" t="s">
        <v>42</v>
      </c>
      <c r="N72" s="51"/>
      <c r="O72" s="52"/>
      <c r="P72" s="53"/>
      <c r="Q72" s="74">
        <f t="shared" si="31"/>
        <v>2</v>
      </c>
      <c r="R72" s="75">
        <f t="shared" si="32"/>
        <v>7</v>
      </c>
      <c r="S72" s="76">
        <f t="shared" si="8"/>
        <v>0.7</v>
      </c>
      <c r="T72" s="77">
        <f t="shared" si="33"/>
        <v>4.9</v>
      </c>
      <c r="U72" s="78">
        <f t="shared" si="34"/>
        <v>2.1</v>
      </c>
    </row>
    <row r="73" s="2" customFormat="1" ht="24" customHeight="1" spans="2:21">
      <c r="B73" s="28" t="s">
        <v>25</v>
      </c>
      <c r="C73" s="29" t="s">
        <v>33</v>
      </c>
      <c r="D73" s="29" t="s">
        <v>63</v>
      </c>
      <c r="E73" s="29" t="s">
        <v>40</v>
      </c>
      <c r="F73" s="29" t="s">
        <v>41</v>
      </c>
      <c r="G73" s="29">
        <v>14</v>
      </c>
      <c r="H73" s="29"/>
      <c r="I73" s="29"/>
      <c r="J73" s="29"/>
      <c r="K73" s="29">
        <v>1</v>
      </c>
      <c r="L73" s="49"/>
      <c r="M73" s="50" t="s">
        <v>42</v>
      </c>
      <c r="N73" s="51"/>
      <c r="O73" s="52"/>
      <c r="P73" s="53"/>
      <c r="Q73" s="74">
        <f t="shared" si="31"/>
        <v>2</v>
      </c>
      <c r="R73" s="75">
        <f t="shared" si="32"/>
        <v>28</v>
      </c>
      <c r="S73" s="76">
        <f t="shared" ref="S73:S85" si="35">$S$7</f>
        <v>0.7</v>
      </c>
      <c r="T73" s="77">
        <f t="shared" si="33"/>
        <v>19.6</v>
      </c>
      <c r="U73" s="78">
        <f t="shared" si="34"/>
        <v>8.4</v>
      </c>
    </row>
    <row r="74" s="2" customFormat="1" ht="24" customHeight="1" spans="2:21">
      <c r="B74" s="28" t="s">
        <v>25</v>
      </c>
      <c r="C74" s="29" t="s">
        <v>26</v>
      </c>
      <c r="D74" s="29" t="s">
        <v>64</v>
      </c>
      <c r="E74" s="29" t="s">
        <v>46</v>
      </c>
      <c r="F74" s="29"/>
      <c r="G74" s="29">
        <v>1</v>
      </c>
      <c r="H74" s="29"/>
      <c r="I74" s="29"/>
      <c r="J74" s="29"/>
      <c r="K74" s="29">
        <v>1</v>
      </c>
      <c r="L74" s="49" t="s">
        <v>29</v>
      </c>
      <c r="M74" s="50" t="s">
        <v>30</v>
      </c>
      <c r="N74" s="79"/>
      <c r="O74" s="80"/>
      <c r="P74" s="53"/>
      <c r="Q74" s="74">
        <f t="shared" ref="Q74:Q79" si="36">K74</f>
        <v>1</v>
      </c>
      <c r="R74" s="75">
        <f t="shared" si="32"/>
        <v>1</v>
      </c>
      <c r="S74" s="76">
        <f t="shared" si="35"/>
        <v>0.7</v>
      </c>
      <c r="T74" s="77">
        <f t="shared" si="33"/>
        <v>0.7</v>
      </c>
      <c r="U74" s="78">
        <f t="shared" si="34"/>
        <v>0.3</v>
      </c>
    </row>
    <row r="75" s="2" customFormat="1" ht="24" customHeight="1" spans="2:21">
      <c r="B75" s="28" t="s">
        <v>25</v>
      </c>
      <c r="C75" s="29" t="s">
        <v>26</v>
      </c>
      <c r="D75" s="29" t="s">
        <v>64</v>
      </c>
      <c r="E75" s="29" t="s">
        <v>28</v>
      </c>
      <c r="F75" s="29"/>
      <c r="G75" s="29">
        <v>1</v>
      </c>
      <c r="H75" s="29"/>
      <c r="I75" s="29"/>
      <c r="J75" s="29"/>
      <c r="K75" s="29">
        <v>11</v>
      </c>
      <c r="L75" s="49" t="s">
        <v>29</v>
      </c>
      <c r="M75" s="50" t="s">
        <v>30</v>
      </c>
      <c r="N75" s="79"/>
      <c r="O75" s="80"/>
      <c r="P75" s="53"/>
      <c r="Q75" s="74">
        <f t="shared" si="36"/>
        <v>11</v>
      </c>
      <c r="R75" s="75">
        <f t="shared" si="32"/>
        <v>11</v>
      </c>
      <c r="S75" s="76">
        <f t="shared" si="35"/>
        <v>0.7</v>
      </c>
      <c r="T75" s="77">
        <f t="shared" si="33"/>
        <v>7.7</v>
      </c>
      <c r="U75" s="78">
        <f t="shared" si="34"/>
        <v>3.3</v>
      </c>
    </row>
    <row r="76" s="2" customFormat="1" ht="24" customHeight="1" spans="2:21">
      <c r="B76" s="28" t="s">
        <v>25</v>
      </c>
      <c r="C76" s="29" t="s">
        <v>26</v>
      </c>
      <c r="D76" s="29" t="s">
        <v>64</v>
      </c>
      <c r="E76" s="29" t="s">
        <v>31</v>
      </c>
      <c r="F76" s="29"/>
      <c r="G76" s="29">
        <v>1</v>
      </c>
      <c r="H76" s="29"/>
      <c r="I76" s="29"/>
      <c r="J76" s="29"/>
      <c r="K76" s="29">
        <v>4</v>
      </c>
      <c r="L76" s="49" t="s">
        <v>29</v>
      </c>
      <c r="M76" s="50" t="s">
        <v>30</v>
      </c>
      <c r="N76" s="79"/>
      <c r="O76" s="80"/>
      <c r="P76" s="53"/>
      <c r="Q76" s="74">
        <f t="shared" si="36"/>
        <v>4</v>
      </c>
      <c r="R76" s="75">
        <f t="shared" si="32"/>
        <v>4</v>
      </c>
      <c r="S76" s="76">
        <f t="shared" si="35"/>
        <v>0.7</v>
      </c>
      <c r="T76" s="77">
        <f t="shared" si="33"/>
        <v>2.8</v>
      </c>
      <c r="U76" s="78">
        <f t="shared" si="34"/>
        <v>1.2</v>
      </c>
    </row>
    <row r="77" s="2" customFormat="1" ht="24" customHeight="1" spans="2:21">
      <c r="B77" s="28" t="s">
        <v>25</v>
      </c>
      <c r="C77" s="29" t="s">
        <v>26</v>
      </c>
      <c r="D77" s="29" t="s">
        <v>64</v>
      </c>
      <c r="E77" s="29" t="s">
        <v>32</v>
      </c>
      <c r="F77" s="29"/>
      <c r="G77" s="29">
        <v>1.5</v>
      </c>
      <c r="H77" s="29"/>
      <c r="I77" s="29"/>
      <c r="J77" s="29"/>
      <c r="K77" s="29">
        <v>1</v>
      </c>
      <c r="L77" s="49" t="s">
        <v>29</v>
      </c>
      <c r="M77" s="50" t="s">
        <v>30</v>
      </c>
      <c r="N77" s="79"/>
      <c r="O77" s="80"/>
      <c r="P77" s="53"/>
      <c r="Q77" s="74">
        <f t="shared" si="36"/>
        <v>1</v>
      </c>
      <c r="R77" s="75">
        <f t="shared" si="32"/>
        <v>1.5</v>
      </c>
      <c r="S77" s="76">
        <f t="shared" si="35"/>
        <v>0.7</v>
      </c>
      <c r="T77" s="77">
        <f t="shared" si="33"/>
        <v>1.05</v>
      </c>
      <c r="U77" s="78">
        <f t="shared" si="34"/>
        <v>0.45</v>
      </c>
    </row>
    <row r="78" s="2" customFormat="1" ht="24" customHeight="1" spans="2:21">
      <c r="B78" s="28" t="s">
        <v>25</v>
      </c>
      <c r="C78" s="29" t="s">
        <v>26</v>
      </c>
      <c r="D78" s="29" t="s">
        <v>65</v>
      </c>
      <c r="E78" s="29" t="s">
        <v>31</v>
      </c>
      <c r="F78" s="29"/>
      <c r="G78" s="29">
        <v>1</v>
      </c>
      <c r="H78" s="29"/>
      <c r="I78" s="29"/>
      <c r="J78" s="29"/>
      <c r="K78" s="29">
        <v>4</v>
      </c>
      <c r="L78" s="49" t="s">
        <v>29</v>
      </c>
      <c r="M78" s="50" t="s">
        <v>30</v>
      </c>
      <c r="N78" s="51"/>
      <c r="O78" s="52"/>
      <c r="P78" s="53"/>
      <c r="Q78" s="74">
        <f t="shared" si="36"/>
        <v>4</v>
      </c>
      <c r="R78" s="75">
        <f t="shared" si="32"/>
        <v>4</v>
      </c>
      <c r="S78" s="76">
        <f t="shared" si="35"/>
        <v>0.7</v>
      </c>
      <c r="T78" s="77">
        <f t="shared" si="33"/>
        <v>2.8</v>
      </c>
      <c r="U78" s="78">
        <f t="shared" si="34"/>
        <v>1.2</v>
      </c>
    </row>
    <row r="79" s="2" customFormat="1" ht="24" customHeight="1" spans="2:21">
      <c r="B79" s="28" t="s">
        <v>25</v>
      </c>
      <c r="C79" s="29" t="s">
        <v>33</v>
      </c>
      <c r="D79" s="29" t="s">
        <v>66</v>
      </c>
      <c r="E79" s="29" t="s">
        <v>38</v>
      </c>
      <c r="F79" s="29"/>
      <c r="G79" s="29">
        <v>5</v>
      </c>
      <c r="H79" s="29"/>
      <c r="I79" s="29"/>
      <c r="J79" s="29"/>
      <c r="K79" s="29">
        <v>1</v>
      </c>
      <c r="L79" s="49" t="s">
        <v>35</v>
      </c>
      <c r="M79" s="50" t="s">
        <v>30</v>
      </c>
      <c r="N79" s="79"/>
      <c r="O79" s="80"/>
      <c r="P79" s="53"/>
      <c r="Q79" s="74">
        <f t="shared" si="36"/>
        <v>1</v>
      </c>
      <c r="R79" s="75">
        <f t="shared" si="32"/>
        <v>5</v>
      </c>
      <c r="S79" s="76">
        <f t="shared" si="35"/>
        <v>0.7</v>
      </c>
      <c r="T79" s="77">
        <f t="shared" si="33"/>
        <v>3.5</v>
      </c>
      <c r="U79" s="78">
        <f t="shared" si="34"/>
        <v>1.5</v>
      </c>
    </row>
    <row r="80" s="2" customFormat="1" ht="24" customHeight="1" spans="2:21">
      <c r="B80" s="28" t="s">
        <v>25</v>
      </c>
      <c r="C80" s="29" t="s">
        <v>33</v>
      </c>
      <c r="D80" s="29" t="s">
        <v>66</v>
      </c>
      <c r="E80" s="29" t="s">
        <v>43</v>
      </c>
      <c r="F80" s="29"/>
      <c r="G80" s="29">
        <v>26</v>
      </c>
      <c r="H80" s="29"/>
      <c r="I80" s="29"/>
      <c r="J80" s="29"/>
      <c r="K80" s="29">
        <v>1</v>
      </c>
      <c r="L80" s="49"/>
      <c r="M80" s="50" t="s">
        <v>44</v>
      </c>
      <c r="N80" s="79"/>
      <c r="O80" s="80"/>
      <c r="P80" s="53"/>
      <c r="Q80" s="74">
        <f t="shared" ref="Q80:Q83" si="37">K80</f>
        <v>1</v>
      </c>
      <c r="R80" s="75">
        <f t="shared" ref="R80:R81" si="38">Q80*G80</f>
        <v>26</v>
      </c>
      <c r="S80" s="76">
        <f t="shared" si="35"/>
        <v>0.7</v>
      </c>
      <c r="T80" s="77">
        <f t="shared" ref="T80:T81" si="39">S80*R80</f>
        <v>18.2</v>
      </c>
      <c r="U80" s="78">
        <f t="shared" ref="U80:U81" si="40">R80-T80</f>
        <v>7.8</v>
      </c>
    </row>
    <row r="81" s="2" customFormat="1" ht="24" customHeight="1" spans="2:21">
      <c r="B81" s="28" t="s">
        <v>25</v>
      </c>
      <c r="C81" s="29" t="s">
        <v>26</v>
      </c>
      <c r="D81" s="29" t="s">
        <v>67</v>
      </c>
      <c r="E81" s="29" t="s">
        <v>36</v>
      </c>
      <c r="F81" s="29"/>
      <c r="G81" s="29">
        <v>3</v>
      </c>
      <c r="H81" s="29"/>
      <c r="I81" s="29"/>
      <c r="J81" s="29"/>
      <c r="K81" s="29">
        <v>1</v>
      </c>
      <c r="L81" s="49"/>
      <c r="M81" s="50" t="s">
        <v>68</v>
      </c>
      <c r="N81" s="51"/>
      <c r="O81" s="52"/>
      <c r="P81" s="53"/>
      <c r="Q81" s="74">
        <f t="shared" si="37"/>
        <v>1</v>
      </c>
      <c r="R81" s="75">
        <f t="shared" si="38"/>
        <v>3</v>
      </c>
      <c r="S81" s="76">
        <f t="shared" si="35"/>
        <v>0.7</v>
      </c>
      <c r="T81" s="77">
        <f t="shared" si="39"/>
        <v>2.1</v>
      </c>
      <c r="U81" s="78">
        <f t="shared" si="40"/>
        <v>0.9</v>
      </c>
    </row>
    <row r="82" s="2" customFormat="1" ht="24" customHeight="1" spans="2:21">
      <c r="B82" s="28" t="s">
        <v>25</v>
      </c>
      <c r="C82" s="29" t="s">
        <v>26</v>
      </c>
      <c r="D82" s="29" t="s">
        <v>67</v>
      </c>
      <c r="E82" s="29" t="s">
        <v>47</v>
      </c>
      <c r="F82" s="29"/>
      <c r="G82" s="29">
        <v>8</v>
      </c>
      <c r="H82" s="29"/>
      <c r="I82" s="29"/>
      <c r="J82" s="29"/>
      <c r="K82" s="29">
        <v>1</v>
      </c>
      <c r="L82" s="49"/>
      <c r="M82" s="50" t="s">
        <v>68</v>
      </c>
      <c r="N82" s="51"/>
      <c r="O82" s="52"/>
      <c r="P82" s="53"/>
      <c r="Q82" s="74">
        <f t="shared" si="37"/>
        <v>1</v>
      </c>
      <c r="R82" s="75">
        <f t="shared" ref="R82:R85" si="41">Q82*G82</f>
        <v>8</v>
      </c>
      <c r="S82" s="76">
        <f t="shared" si="35"/>
        <v>0.7</v>
      </c>
      <c r="T82" s="77">
        <f t="shared" ref="T82:T85" si="42">S82*R82</f>
        <v>5.6</v>
      </c>
      <c r="U82" s="78">
        <f t="shared" ref="U82:U85" si="43">R82-T82</f>
        <v>2.4</v>
      </c>
    </row>
    <row r="83" s="2" customFormat="1" ht="24" customHeight="1" spans="2:21">
      <c r="B83" s="28" t="s">
        <v>25</v>
      </c>
      <c r="C83" s="29" t="s">
        <v>26</v>
      </c>
      <c r="D83" s="29" t="s">
        <v>67</v>
      </c>
      <c r="E83" s="29" t="s">
        <v>40</v>
      </c>
      <c r="F83" s="29"/>
      <c r="G83" s="29">
        <v>16</v>
      </c>
      <c r="H83" s="29"/>
      <c r="I83" s="29"/>
      <c r="J83" s="29"/>
      <c r="K83" s="29">
        <v>1</v>
      </c>
      <c r="L83" s="49"/>
      <c r="M83" s="50" t="s">
        <v>68</v>
      </c>
      <c r="N83" s="51"/>
      <c r="O83" s="52"/>
      <c r="P83" s="53"/>
      <c r="Q83" s="74">
        <f t="shared" si="37"/>
        <v>1</v>
      </c>
      <c r="R83" s="75">
        <f t="shared" si="41"/>
        <v>16</v>
      </c>
      <c r="S83" s="76">
        <f t="shared" si="35"/>
        <v>0.7</v>
      </c>
      <c r="T83" s="77">
        <f t="shared" si="42"/>
        <v>11.2</v>
      </c>
      <c r="U83" s="78">
        <f t="shared" si="43"/>
        <v>4.8</v>
      </c>
    </row>
    <row r="84" s="2" customFormat="1" ht="24" customHeight="1" spans="2:21">
      <c r="B84" s="28" t="s">
        <v>25</v>
      </c>
      <c r="C84" s="29" t="s">
        <v>33</v>
      </c>
      <c r="D84" s="29" t="s">
        <v>69</v>
      </c>
      <c r="E84" s="29" t="s">
        <v>41</v>
      </c>
      <c r="F84" s="29"/>
      <c r="G84" s="29">
        <v>12</v>
      </c>
      <c r="H84" s="29"/>
      <c r="I84" s="29"/>
      <c r="J84" s="29"/>
      <c r="K84" s="29">
        <v>3</v>
      </c>
      <c r="L84" s="49"/>
      <c r="M84" s="50" t="s">
        <v>68</v>
      </c>
      <c r="N84" s="51"/>
      <c r="O84" s="52"/>
      <c r="P84" s="53"/>
      <c r="Q84" s="74">
        <f t="shared" ref="Q84:Q85" si="44">K84*2</f>
        <v>6</v>
      </c>
      <c r="R84" s="75">
        <f t="shared" si="41"/>
        <v>72</v>
      </c>
      <c r="S84" s="76">
        <f t="shared" si="35"/>
        <v>0.7</v>
      </c>
      <c r="T84" s="77">
        <f t="shared" si="42"/>
        <v>50.4</v>
      </c>
      <c r="U84" s="78">
        <f t="shared" si="43"/>
        <v>21.6</v>
      </c>
    </row>
    <row r="85" s="2" customFormat="1" ht="24" customHeight="1" spans="2:24">
      <c r="B85" s="28" t="s">
        <v>25</v>
      </c>
      <c r="C85" s="29" t="s">
        <v>33</v>
      </c>
      <c r="D85" s="29" t="s">
        <v>69</v>
      </c>
      <c r="E85" s="29" t="s">
        <v>40</v>
      </c>
      <c r="F85" s="29"/>
      <c r="G85" s="29">
        <v>16</v>
      </c>
      <c r="H85" s="29"/>
      <c r="I85" s="29"/>
      <c r="J85" s="29"/>
      <c r="K85" s="29">
        <v>1</v>
      </c>
      <c r="L85" s="49"/>
      <c r="M85" s="50" t="s">
        <v>68</v>
      </c>
      <c r="N85" s="51"/>
      <c r="O85" s="52"/>
      <c r="P85" s="53"/>
      <c r="Q85" s="74">
        <f t="shared" si="44"/>
        <v>2</v>
      </c>
      <c r="R85" s="75">
        <f t="shared" si="41"/>
        <v>32</v>
      </c>
      <c r="S85" s="76">
        <f t="shared" si="35"/>
        <v>0.7</v>
      </c>
      <c r="T85" s="77">
        <f t="shared" si="42"/>
        <v>22.4</v>
      </c>
      <c r="U85" s="78">
        <f t="shared" si="43"/>
        <v>9.6</v>
      </c>
      <c r="X85" s="81"/>
    </row>
    <row r="86" s="2" customFormat="1" ht="24" customHeight="1" spans="2:21">
      <c r="B86" s="28" t="s">
        <v>25</v>
      </c>
      <c r="C86" s="29" t="s">
        <v>33</v>
      </c>
      <c r="D86" s="29" t="s">
        <v>48</v>
      </c>
      <c r="E86" s="29" t="s">
        <v>34</v>
      </c>
      <c r="F86" s="29"/>
      <c r="G86" s="29">
        <v>2</v>
      </c>
      <c r="H86" s="29"/>
      <c r="I86" s="29"/>
      <c r="J86" s="29"/>
      <c r="K86" s="29">
        <v>4</v>
      </c>
      <c r="L86" s="49"/>
      <c r="M86" s="50" t="s">
        <v>42</v>
      </c>
      <c r="N86" s="51"/>
      <c r="O86" s="52"/>
      <c r="P86" s="53"/>
      <c r="Q86" s="74">
        <f t="shared" ref="Q86:Q107" si="45">K86*2</f>
        <v>8</v>
      </c>
      <c r="R86" s="75">
        <f t="shared" ref="R86:R88" si="46">Q86*G86</f>
        <v>16</v>
      </c>
      <c r="S86" s="76">
        <f t="shared" ref="S86:S146" si="47">$S$7</f>
        <v>0.7</v>
      </c>
      <c r="T86" s="77">
        <f t="shared" ref="T86:T88" si="48">S86*R86</f>
        <v>11.2</v>
      </c>
      <c r="U86" s="78">
        <f t="shared" ref="U86:U88" si="49">R86-T86</f>
        <v>4.8</v>
      </c>
    </row>
    <row r="87" s="2" customFormat="1" ht="24" customHeight="1" spans="2:21">
      <c r="B87" s="28" t="s">
        <v>25</v>
      </c>
      <c r="C87" s="29" t="s">
        <v>33</v>
      </c>
      <c r="D87" s="29" t="s">
        <v>48</v>
      </c>
      <c r="E87" s="29" t="s">
        <v>37</v>
      </c>
      <c r="F87" s="29"/>
      <c r="G87" s="29">
        <v>4</v>
      </c>
      <c r="H87" s="29"/>
      <c r="I87" s="29"/>
      <c r="J87" s="29"/>
      <c r="K87" s="29">
        <v>2</v>
      </c>
      <c r="L87" s="49"/>
      <c r="M87" s="50" t="s">
        <v>42</v>
      </c>
      <c r="N87" s="51"/>
      <c r="O87" s="52"/>
      <c r="P87" s="53"/>
      <c r="Q87" s="74">
        <f t="shared" si="45"/>
        <v>4</v>
      </c>
      <c r="R87" s="75">
        <f t="shared" si="46"/>
        <v>16</v>
      </c>
      <c r="S87" s="76">
        <f t="shared" si="47"/>
        <v>0.7</v>
      </c>
      <c r="T87" s="77">
        <f t="shared" si="48"/>
        <v>11.2</v>
      </c>
      <c r="U87" s="78">
        <f t="shared" si="49"/>
        <v>4.8</v>
      </c>
    </row>
    <row r="88" s="2" customFormat="1" ht="24" customHeight="1" spans="2:21">
      <c r="B88" s="28" t="s">
        <v>25</v>
      </c>
      <c r="C88" s="29" t="s">
        <v>33</v>
      </c>
      <c r="D88" s="29" t="s">
        <v>48</v>
      </c>
      <c r="E88" s="29" t="s">
        <v>70</v>
      </c>
      <c r="F88" s="29"/>
      <c r="G88" s="29">
        <v>10</v>
      </c>
      <c r="H88" s="29"/>
      <c r="I88" s="29"/>
      <c r="J88" s="29"/>
      <c r="K88" s="29">
        <v>4</v>
      </c>
      <c r="L88" s="49"/>
      <c r="M88" s="50" t="s">
        <v>42</v>
      </c>
      <c r="N88" s="51"/>
      <c r="O88" s="52"/>
      <c r="P88" s="53"/>
      <c r="Q88" s="74">
        <f t="shared" si="45"/>
        <v>8</v>
      </c>
      <c r="R88" s="75">
        <f t="shared" si="46"/>
        <v>80</v>
      </c>
      <c r="S88" s="76">
        <f t="shared" si="47"/>
        <v>0.7</v>
      </c>
      <c r="T88" s="77">
        <f t="shared" si="48"/>
        <v>56</v>
      </c>
      <c r="U88" s="78">
        <f t="shared" si="49"/>
        <v>24</v>
      </c>
    </row>
    <row r="89" s="2" customFormat="1" ht="24" customHeight="1" spans="2:21">
      <c r="B89" s="28" t="s">
        <v>25</v>
      </c>
      <c r="C89" s="29" t="s">
        <v>33</v>
      </c>
      <c r="D89" s="29" t="s">
        <v>48</v>
      </c>
      <c r="E89" s="29" t="s">
        <v>37</v>
      </c>
      <c r="F89" s="29"/>
      <c r="G89" s="29">
        <v>4</v>
      </c>
      <c r="H89" s="29"/>
      <c r="I89" s="29"/>
      <c r="J89" s="29"/>
      <c r="K89" s="29">
        <v>2</v>
      </c>
      <c r="L89" s="49"/>
      <c r="M89" s="50" t="s">
        <v>71</v>
      </c>
      <c r="N89" s="51"/>
      <c r="O89" s="52"/>
      <c r="P89" s="53"/>
      <c r="Q89" s="74">
        <f t="shared" si="45"/>
        <v>4</v>
      </c>
      <c r="R89" s="75">
        <f t="shared" ref="R89:R104" si="50">Q89*G89</f>
        <v>16</v>
      </c>
      <c r="S89" s="76">
        <f t="shared" si="47"/>
        <v>0.7</v>
      </c>
      <c r="T89" s="77">
        <f t="shared" ref="T89:T93" si="51">S89*R89</f>
        <v>11.2</v>
      </c>
      <c r="U89" s="78">
        <f t="shared" ref="U89:U93" si="52">R89-T89</f>
        <v>4.8</v>
      </c>
    </row>
    <row r="90" s="2" customFormat="1" ht="24" customHeight="1" spans="2:21">
      <c r="B90" s="28" t="s">
        <v>25</v>
      </c>
      <c r="C90" s="29" t="s">
        <v>33</v>
      </c>
      <c r="D90" s="29" t="s">
        <v>48</v>
      </c>
      <c r="E90" s="29" t="s">
        <v>72</v>
      </c>
      <c r="F90" s="29"/>
      <c r="G90" s="29">
        <v>6</v>
      </c>
      <c r="H90" s="29"/>
      <c r="I90" s="29"/>
      <c r="J90" s="29"/>
      <c r="K90" s="29">
        <v>2</v>
      </c>
      <c r="L90" s="49"/>
      <c r="M90" s="50" t="s">
        <v>71</v>
      </c>
      <c r="N90" s="51"/>
      <c r="O90" s="52"/>
      <c r="P90" s="53"/>
      <c r="Q90" s="74">
        <f t="shared" si="45"/>
        <v>4</v>
      </c>
      <c r="R90" s="75">
        <f t="shared" si="50"/>
        <v>24</v>
      </c>
      <c r="S90" s="76">
        <f t="shared" si="47"/>
        <v>0.7</v>
      </c>
      <c r="T90" s="77">
        <f t="shared" si="51"/>
        <v>16.8</v>
      </c>
      <c r="U90" s="78">
        <f t="shared" si="52"/>
        <v>7.2</v>
      </c>
    </row>
    <row r="91" s="2" customFormat="1" ht="24" customHeight="1" spans="2:21">
      <c r="B91" s="28" t="s">
        <v>25</v>
      </c>
      <c r="C91" s="29" t="s">
        <v>26</v>
      </c>
      <c r="D91" s="29" t="s">
        <v>48</v>
      </c>
      <c r="E91" s="29" t="s">
        <v>46</v>
      </c>
      <c r="F91" s="29"/>
      <c r="G91" s="29">
        <v>1</v>
      </c>
      <c r="H91" s="29"/>
      <c r="I91" s="29"/>
      <c r="J91" s="29"/>
      <c r="K91" s="29">
        <v>3</v>
      </c>
      <c r="L91" s="49" t="s">
        <v>29</v>
      </c>
      <c r="M91" s="50" t="s">
        <v>30</v>
      </c>
      <c r="N91" s="51"/>
      <c r="O91" s="52"/>
      <c r="P91" s="53"/>
      <c r="Q91" s="74">
        <f t="shared" si="45"/>
        <v>6</v>
      </c>
      <c r="R91" s="75">
        <f t="shared" si="50"/>
        <v>6</v>
      </c>
      <c r="S91" s="76">
        <f t="shared" si="47"/>
        <v>0.7</v>
      </c>
      <c r="T91" s="77">
        <f t="shared" si="51"/>
        <v>4.2</v>
      </c>
      <c r="U91" s="78">
        <f t="shared" si="52"/>
        <v>1.8</v>
      </c>
    </row>
    <row r="92" s="2" customFormat="1" ht="24" customHeight="1" spans="2:21">
      <c r="B92" s="28" t="s">
        <v>25</v>
      </c>
      <c r="C92" s="29" t="s">
        <v>26</v>
      </c>
      <c r="D92" s="29" t="s">
        <v>48</v>
      </c>
      <c r="E92" s="29" t="s">
        <v>28</v>
      </c>
      <c r="F92" s="29"/>
      <c r="G92" s="29">
        <v>1</v>
      </c>
      <c r="H92" s="29"/>
      <c r="I92" s="29"/>
      <c r="J92" s="29"/>
      <c r="K92" s="29">
        <v>7</v>
      </c>
      <c r="L92" s="49" t="s">
        <v>29</v>
      </c>
      <c r="M92" s="50" t="s">
        <v>30</v>
      </c>
      <c r="N92" s="51"/>
      <c r="O92" s="52"/>
      <c r="P92" s="53"/>
      <c r="Q92" s="74">
        <f t="shared" si="45"/>
        <v>14</v>
      </c>
      <c r="R92" s="75">
        <f t="shared" si="50"/>
        <v>14</v>
      </c>
      <c r="S92" s="76">
        <f t="shared" si="47"/>
        <v>0.7</v>
      </c>
      <c r="T92" s="77">
        <f t="shared" si="51"/>
        <v>9.8</v>
      </c>
      <c r="U92" s="78">
        <f t="shared" si="52"/>
        <v>4.2</v>
      </c>
    </row>
    <row r="93" s="2" customFormat="1" ht="24" customHeight="1" spans="2:21">
      <c r="B93" s="28" t="s">
        <v>25</v>
      </c>
      <c r="C93" s="29" t="s">
        <v>26</v>
      </c>
      <c r="D93" s="29" t="s">
        <v>48</v>
      </c>
      <c r="E93" s="29" t="s">
        <v>31</v>
      </c>
      <c r="F93" s="29"/>
      <c r="G93" s="29">
        <v>1</v>
      </c>
      <c r="H93" s="29"/>
      <c r="I93" s="29"/>
      <c r="J93" s="29"/>
      <c r="K93" s="29">
        <v>4</v>
      </c>
      <c r="L93" s="49" t="s">
        <v>29</v>
      </c>
      <c r="M93" s="50" t="s">
        <v>30</v>
      </c>
      <c r="N93" s="51"/>
      <c r="O93" s="52"/>
      <c r="P93" s="53"/>
      <c r="Q93" s="74">
        <f t="shared" si="45"/>
        <v>8</v>
      </c>
      <c r="R93" s="75">
        <f t="shared" si="50"/>
        <v>8</v>
      </c>
      <c r="S93" s="76">
        <f t="shared" si="47"/>
        <v>0.7</v>
      </c>
      <c r="T93" s="77">
        <f t="shared" si="51"/>
        <v>5.6</v>
      </c>
      <c r="U93" s="78">
        <f t="shared" si="52"/>
        <v>2.4</v>
      </c>
    </row>
    <row r="94" s="2" customFormat="1" ht="24" customHeight="1" spans="2:21">
      <c r="B94" s="28" t="s">
        <v>25</v>
      </c>
      <c r="C94" s="29" t="s">
        <v>33</v>
      </c>
      <c r="D94" s="29" t="s">
        <v>48</v>
      </c>
      <c r="E94" s="29" t="s">
        <v>34</v>
      </c>
      <c r="F94" s="29"/>
      <c r="G94" s="29">
        <v>2</v>
      </c>
      <c r="H94" s="29"/>
      <c r="I94" s="29"/>
      <c r="J94" s="29"/>
      <c r="K94" s="29">
        <v>2</v>
      </c>
      <c r="L94" s="49" t="s">
        <v>35</v>
      </c>
      <c r="M94" s="50" t="s">
        <v>30</v>
      </c>
      <c r="N94" s="51"/>
      <c r="O94" s="52"/>
      <c r="P94" s="53"/>
      <c r="Q94" s="74">
        <f t="shared" si="45"/>
        <v>4</v>
      </c>
      <c r="R94" s="75">
        <f t="shared" si="50"/>
        <v>8</v>
      </c>
      <c r="S94" s="76">
        <f t="shared" si="47"/>
        <v>0.7</v>
      </c>
      <c r="T94" s="77">
        <f t="shared" ref="T94" si="53">S94*R94</f>
        <v>5.6</v>
      </c>
      <c r="U94" s="78">
        <f t="shared" ref="U94" si="54">R94-T94</f>
        <v>2.4</v>
      </c>
    </row>
    <row r="95" s="2" customFormat="1" ht="24" customHeight="1" spans="2:21">
      <c r="B95" s="28" t="s">
        <v>25</v>
      </c>
      <c r="C95" s="29" t="s">
        <v>33</v>
      </c>
      <c r="D95" s="29" t="s">
        <v>48</v>
      </c>
      <c r="E95" s="29" t="s">
        <v>39</v>
      </c>
      <c r="F95" s="29"/>
      <c r="G95" s="29">
        <v>2.5</v>
      </c>
      <c r="H95" s="29"/>
      <c r="I95" s="29"/>
      <c r="J95" s="29"/>
      <c r="K95" s="29">
        <v>2</v>
      </c>
      <c r="L95" s="49" t="s">
        <v>35</v>
      </c>
      <c r="M95" s="50" t="s">
        <v>30</v>
      </c>
      <c r="N95" s="51"/>
      <c r="O95" s="52"/>
      <c r="P95" s="53"/>
      <c r="Q95" s="74">
        <f t="shared" si="45"/>
        <v>4</v>
      </c>
      <c r="R95" s="75">
        <f t="shared" si="50"/>
        <v>10</v>
      </c>
      <c r="S95" s="76">
        <f t="shared" si="47"/>
        <v>0.7</v>
      </c>
      <c r="T95" s="77">
        <f t="shared" ref="T95:T97" si="55">S95*R95</f>
        <v>7</v>
      </c>
      <c r="U95" s="78">
        <f t="shared" ref="U95:U97" si="56">R95-T95</f>
        <v>3</v>
      </c>
    </row>
    <row r="96" s="2" customFormat="1" ht="24" customHeight="1" spans="2:21">
      <c r="B96" s="28" t="s">
        <v>25</v>
      </c>
      <c r="C96" s="29" t="s">
        <v>33</v>
      </c>
      <c r="D96" s="29" t="s">
        <v>48</v>
      </c>
      <c r="E96" s="29" t="s">
        <v>37</v>
      </c>
      <c r="F96" s="29"/>
      <c r="G96" s="29">
        <v>4</v>
      </c>
      <c r="H96" s="29"/>
      <c r="I96" s="29"/>
      <c r="J96" s="29"/>
      <c r="K96" s="29">
        <v>3</v>
      </c>
      <c r="L96" s="49" t="s">
        <v>35</v>
      </c>
      <c r="M96" s="50" t="s">
        <v>30</v>
      </c>
      <c r="N96" s="51"/>
      <c r="O96" s="52"/>
      <c r="P96" s="53"/>
      <c r="Q96" s="74">
        <f t="shared" si="45"/>
        <v>6</v>
      </c>
      <c r="R96" s="75">
        <f t="shared" si="50"/>
        <v>24</v>
      </c>
      <c r="S96" s="76">
        <f t="shared" si="47"/>
        <v>0.7</v>
      </c>
      <c r="T96" s="77">
        <f t="shared" si="55"/>
        <v>16.8</v>
      </c>
      <c r="U96" s="78">
        <f t="shared" si="56"/>
        <v>7.2</v>
      </c>
    </row>
    <row r="97" s="2" customFormat="1" ht="24" customHeight="1" spans="2:21">
      <c r="B97" s="28" t="s">
        <v>25</v>
      </c>
      <c r="C97" s="29" t="s">
        <v>33</v>
      </c>
      <c r="D97" s="29" t="s">
        <v>48</v>
      </c>
      <c r="E97" s="29" t="s">
        <v>38</v>
      </c>
      <c r="F97" s="29"/>
      <c r="G97" s="29">
        <v>5</v>
      </c>
      <c r="H97" s="29"/>
      <c r="I97" s="29"/>
      <c r="J97" s="29"/>
      <c r="K97" s="29">
        <v>0</v>
      </c>
      <c r="L97" s="49" t="s">
        <v>35</v>
      </c>
      <c r="M97" s="50" t="s">
        <v>30</v>
      </c>
      <c r="N97" s="51"/>
      <c r="O97" s="52"/>
      <c r="P97" s="53"/>
      <c r="Q97" s="74">
        <f t="shared" si="45"/>
        <v>0</v>
      </c>
      <c r="R97" s="75">
        <f t="shared" si="50"/>
        <v>0</v>
      </c>
      <c r="S97" s="76">
        <f t="shared" si="47"/>
        <v>0.7</v>
      </c>
      <c r="T97" s="77">
        <f t="shared" si="55"/>
        <v>0</v>
      </c>
      <c r="U97" s="78">
        <f t="shared" si="56"/>
        <v>0</v>
      </c>
    </row>
    <row r="98" s="2" customFormat="1" ht="24" customHeight="1" spans="2:21">
      <c r="B98" s="28" t="s">
        <v>25</v>
      </c>
      <c r="C98" s="29" t="s">
        <v>26</v>
      </c>
      <c r="D98" s="29" t="s">
        <v>48</v>
      </c>
      <c r="E98" s="29" t="s">
        <v>31</v>
      </c>
      <c r="F98" s="29"/>
      <c r="G98" s="29">
        <v>1</v>
      </c>
      <c r="H98" s="29"/>
      <c r="I98" s="29"/>
      <c r="J98" s="29"/>
      <c r="K98" s="29">
        <v>2</v>
      </c>
      <c r="L98" s="49" t="s">
        <v>29</v>
      </c>
      <c r="M98" s="50" t="s">
        <v>73</v>
      </c>
      <c r="N98" s="51"/>
      <c r="O98" s="52"/>
      <c r="P98" s="53"/>
      <c r="Q98" s="74">
        <f t="shared" si="45"/>
        <v>4</v>
      </c>
      <c r="R98" s="75">
        <f t="shared" si="50"/>
        <v>4</v>
      </c>
      <c r="S98" s="76">
        <f t="shared" si="47"/>
        <v>0.7</v>
      </c>
      <c r="T98" s="77">
        <f t="shared" ref="T98:T104" si="57">S98*R98</f>
        <v>2.8</v>
      </c>
      <c r="U98" s="78">
        <f t="shared" ref="U98:U104" si="58">R98-T98</f>
        <v>1.2</v>
      </c>
    </row>
    <row r="99" s="2" customFormat="1" ht="24" customHeight="1" spans="2:21">
      <c r="B99" s="28" t="s">
        <v>25</v>
      </c>
      <c r="C99" s="29" t="s">
        <v>33</v>
      </c>
      <c r="D99" s="29" t="s">
        <v>48</v>
      </c>
      <c r="E99" s="29" t="s">
        <v>34</v>
      </c>
      <c r="F99" s="29"/>
      <c r="G99" s="29">
        <v>2</v>
      </c>
      <c r="H99" s="29"/>
      <c r="I99" s="29"/>
      <c r="J99" s="29"/>
      <c r="K99" s="29">
        <v>2</v>
      </c>
      <c r="L99" s="49" t="s">
        <v>74</v>
      </c>
      <c r="M99" s="50" t="s">
        <v>73</v>
      </c>
      <c r="N99" s="51"/>
      <c r="O99" s="52"/>
      <c r="P99" s="53"/>
      <c r="Q99" s="74">
        <f t="shared" si="45"/>
        <v>4</v>
      </c>
      <c r="R99" s="75">
        <f t="shared" si="50"/>
        <v>8</v>
      </c>
      <c r="S99" s="76">
        <f t="shared" si="47"/>
        <v>0.7</v>
      </c>
      <c r="T99" s="77">
        <f t="shared" si="57"/>
        <v>5.6</v>
      </c>
      <c r="U99" s="78">
        <f t="shared" si="58"/>
        <v>2.4</v>
      </c>
    </row>
    <row r="100" s="2" customFormat="1" ht="24" customHeight="1" spans="2:21">
      <c r="B100" s="28" t="s">
        <v>25</v>
      </c>
      <c r="C100" s="29" t="s">
        <v>33</v>
      </c>
      <c r="D100" s="29" t="s">
        <v>45</v>
      </c>
      <c r="E100" s="29" t="s">
        <v>34</v>
      </c>
      <c r="F100" s="29"/>
      <c r="G100" s="29">
        <v>2</v>
      </c>
      <c r="H100" s="29"/>
      <c r="I100" s="29"/>
      <c r="J100" s="29"/>
      <c r="K100" s="29">
        <v>56</v>
      </c>
      <c r="L100" s="49"/>
      <c r="M100" s="50" t="s">
        <v>42</v>
      </c>
      <c r="N100" s="51"/>
      <c r="O100" s="52"/>
      <c r="P100" s="53"/>
      <c r="Q100" s="74">
        <f t="shared" si="45"/>
        <v>112</v>
      </c>
      <c r="R100" s="75">
        <f t="shared" si="50"/>
        <v>224</v>
      </c>
      <c r="S100" s="76">
        <f t="shared" si="47"/>
        <v>0.7</v>
      </c>
      <c r="T100" s="77">
        <f t="shared" si="57"/>
        <v>156.8</v>
      </c>
      <c r="U100" s="78">
        <f t="shared" si="58"/>
        <v>67.2</v>
      </c>
    </row>
    <row r="101" s="2" customFormat="1" ht="24" customHeight="1" spans="2:21">
      <c r="B101" s="28" t="s">
        <v>25</v>
      </c>
      <c r="C101" s="29" t="s">
        <v>33</v>
      </c>
      <c r="D101" s="29" t="s">
        <v>45</v>
      </c>
      <c r="E101" s="29" t="s">
        <v>39</v>
      </c>
      <c r="F101" s="29"/>
      <c r="G101" s="29">
        <v>2.5</v>
      </c>
      <c r="H101" s="29"/>
      <c r="I101" s="29"/>
      <c r="J101" s="29"/>
      <c r="K101" s="29">
        <v>22</v>
      </c>
      <c r="L101" s="49"/>
      <c r="M101" s="50" t="s">
        <v>42</v>
      </c>
      <c r="N101" s="51"/>
      <c r="O101" s="52"/>
      <c r="P101" s="53"/>
      <c r="Q101" s="74">
        <f t="shared" si="45"/>
        <v>44</v>
      </c>
      <c r="R101" s="75">
        <f t="shared" si="50"/>
        <v>110</v>
      </c>
      <c r="S101" s="76">
        <f t="shared" si="47"/>
        <v>0.7</v>
      </c>
      <c r="T101" s="77">
        <f t="shared" si="57"/>
        <v>77</v>
      </c>
      <c r="U101" s="78">
        <f t="shared" si="58"/>
        <v>33</v>
      </c>
    </row>
    <row r="102" s="2" customFormat="1" ht="24" customHeight="1" spans="2:21">
      <c r="B102" s="28" t="s">
        <v>25</v>
      </c>
      <c r="C102" s="29" t="s">
        <v>33</v>
      </c>
      <c r="D102" s="29" t="s">
        <v>45</v>
      </c>
      <c r="E102" s="29" t="s">
        <v>36</v>
      </c>
      <c r="F102" s="29"/>
      <c r="G102" s="29">
        <v>3</v>
      </c>
      <c r="H102" s="29"/>
      <c r="I102" s="29"/>
      <c r="J102" s="29"/>
      <c r="K102" s="29">
        <v>30</v>
      </c>
      <c r="L102" s="49"/>
      <c r="M102" s="50" t="s">
        <v>42</v>
      </c>
      <c r="N102" s="51"/>
      <c r="O102" s="52"/>
      <c r="P102" s="53"/>
      <c r="Q102" s="74">
        <f t="shared" si="45"/>
        <v>60</v>
      </c>
      <c r="R102" s="75">
        <f t="shared" si="50"/>
        <v>180</v>
      </c>
      <c r="S102" s="76">
        <f t="shared" si="47"/>
        <v>0.7</v>
      </c>
      <c r="T102" s="77">
        <f t="shared" si="57"/>
        <v>126</v>
      </c>
      <c r="U102" s="78">
        <f t="shared" si="58"/>
        <v>54</v>
      </c>
    </row>
    <row r="103" s="2" customFormat="1" ht="24" customHeight="1" spans="2:21">
      <c r="B103" s="28" t="s">
        <v>25</v>
      </c>
      <c r="C103" s="29" t="s">
        <v>33</v>
      </c>
      <c r="D103" s="29" t="s">
        <v>45</v>
      </c>
      <c r="E103" s="29" t="s">
        <v>37</v>
      </c>
      <c r="F103" s="29"/>
      <c r="G103" s="29">
        <v>4</v>
      </c>
      <c r="H103" s="29"/>
      <c r="I103" s="29"/>
      <c r="J103" s="29"/>
      <c r="K103" s="29">
        <v>13</v>
      </c>
      <c r="L103" s="49"/>
      <c r="M103" s="50" t="s">
        <v>42</v>
      </c>
      <c r="N103" s="51"/>
      <c r="O103" s="52"/>
      <c r="P103" s="53"/>
      <c r="Q103" s="74">
        <f t="shared" si="45"/>
        <v>26</v>
      </c>
      <c r="R103" s="75">
        <f t="shared" si="50"/>
        <v>104</v>
      </c>
      <c r="S103" s="76">
        <f t="shared" si="47"/>
        <v>0.7</v>
      </c>
      <c r="T103" s="77">
        <f t="shared" si="57"/>
        <v>72.8</v>
      </c>
      <c r="U103" s="78">
        <f t="shared" si="58"/>
        <v>31.2</v>
      </c>
    </row>
    <row r="104" s="2" customFormat="1" ht="24" customHeight="1" spans="2:21">
      <c r="B104" s="28" t="s">
        <v>25</v>
      </c>
      <c r="C104" s="29" t="s">
        <v>33</v>
      </c>
      <c r="D104" s="29" t="s">
        <v>45</v>
      </c>
      <c r="E104" s="29" t="s">
        <v>38</v>
      </c>
      <c r="F104" s="29"/>
      <c r="G104" s="29">
        <v>5</v>
      </c>
      <c r="H104" s="29"/>
      <c r="I104" s="29"/>
      <c r="J104" s="29"/>
      <c r="K104" s="29">
        <v>7</v>
      </c>
      <c r="L104" s="49"/>
      <c r="M104" s="50" t="s">
        <v>42</v>
      </c>
      <c r="N104" s="51"/>
      <c r="O104" s="52"/>
      <c r="P104" s="53"/>
      <c r="Q104" s="74">
        <f t="shared" si="45"/>
        <v>14</v>
      </c>
      <c r="R104" s="75">
        <f t="shared" si="50"/>
        <v>70</v>
      </c>
      <c r="S104" s="76">
        <f t="shared" si="47"/>
        <v>0.7</v>
      </c>
      <c r="T104" s="77">
        <f t="shared" si="57"/>
        <v>49</v>
      </c>
      <c r="U104" s="78">
        <f t="shared" si="58"/>
        <v>21</v>
      </c>
    </row>
    <row r="105" s="2" customFormat="1" ht="24" customHeight="1" spans="2:21">
      <c r="B105" s="28" t="s">
        <v>25</v>
      </c>
      <c r="C105" s="29" t="s">
        <v>33</v>
      </c>
      <c r="D105" s="29" t="s">
        <v>45</v>
      </c>
      <c r="E105" s="29" t="s">
        <v>72</v>
      </c>
      <c r="F105" s="29"/>
      <c r="G105" s="29">
        <v>6</v>
      </c>
      <c r="H105" s="29"/>
      <c r="I105" s="29"/>
      <c r="J105" s="29"/>
      <c r="K105" s="29">
        <v>4</v>
      </c>
      <c r="L105" s="49"/>
      <c r="M105" s="50" t="s">
        <v>42</v>
      </c>
      <c r="N105" s="51"/>
      <c r="O105" s="52"/>
      <c r="P105" s="53"/>
      <c r="Q105" s="74">
        <f t="shared" si="45"/>
        <v>8</v>
      </c>
      <c r="R105" s="75">
        <f t="shared" ref="R105:R120" si="59">Q105*G105</f>
        <v>48</v>
      </c>
      <c r="S105" s="76">
        <f t="shared" si="47"/>
        <v>0.7</v>
      </c>
      <c r="T105" s="77">
        <f t="shared" ref="T105:T131" si="60">S105*R105</f>
        <v>33.6</v>
      </c>
      <c r="U105" s="78">
        <f t="shared" ref="U105:U131" si="61">R105-T105</f>
        <v>14.4</v>
      </c>
    </row>
    <row r="106" s="2" customFormat="1" ht="24" customHeight="1" spans="2:21">
      <c r="B106" s="28" t="s">
        <v>25</v>
      </c>
      <c r="C106" s="29" t="s">
        <v>33</v>
      </c>
      <c r="D106" s="29" t="s">
        <v>45</v>
      </c>
      <c r="E106" s="29" t="s">
        <v>47</v>
      </c>
      <c r="F106" s="29"/>
      <c r="G106" s="29">
        <v>8</v>
      </c>
      <c r="H106" s="29"/>
      <c r="I106" s="29"/>
      <c r="J106" s="29"/>
      <c r="K106" s="29">
        <v>4</v>
      </c>
      <c r="L106" s="49"/>
      <c r="M106" s="50" t="s">
        <v>42</v>
      </c>
      <c r="N106" s="51"/>
      <c r="O106" s="52"/>
      <c r="P106" s="53"/>
      <c r="Q106" s="74">
        <f t="shared" si="45"/>
        <v>8</v>
      </c>
      <c r="R106" s="75">
        <f t="shared" si="59"/>
        <v>64</v>
      </c>
      <c r="S106" s="76">
        <f t="shared" si="47"/>
        <v>0.7</v>
      </c>
      <c r="T106" s="77">
        <f t="shared" si="60"/>
        <v>44.8</v>
      </c>
      <c r="U106" s="78">
        <f t="shared" si="61"/>
        <v>19.2</v>
      </c>
    </row>
    <row r="107" s="2" customFormat="1" ht="24" customHeight="1" spans="2:21">
      <c r="B107" s="28" t="s">
        <v>25</v>
      </c>
      <c r="C107" s="29" t="s">
        <v>33</v>
      </c>
      <c r="D107" s="29" t="s">
        <v>45</v>
      </c>
      <c r="E107" s="29" t="s">
        <v>70</v>
      </c>
      <c r="F107" s="29"/>
      <c r="G107" s="29">
        <v>10</v>
      </c>
      <c r="H107" s="29"/>
      <c r="I107" s="29"/>
      <c r="J107" s="29"/>
      <c r="K107" s="29">
        <v>2</v>
      </c>
      <c r="L107" s="49"/>
      <c r="M107" s="50" t="s">
        <v>42</v>
      </c>
      <c r="N107" s="51"/>
      <c r="O107" s="52"/>
      <c r="P107" s="53"/>
      <c r="Q107" s="74">
        <f t="shared" si="45"/>
        <v>4</v>
      </c>
      <c r="R107" s="75">
        <f t="shared" si="59"/>
        <v>40</v>
      </c>
      <c r="S107" s="76">
        <f t="shared" si="47"/>
        <v>0.7</v>
      </c>
      <c r="T107" s="77">
        <f t="shared" si="60"/>
        <v>28</v>
      </c>
      <c r="U107" s="78">
        <f t="shared" si="61"/>
        <v>12</v>
      </c>
    </row>
    <row r="108" s="2" customFormat="1" ht="24" customHeight="1" spans="2:21">
      <c r="B108" s="28" t="s">
        <v>25</v>
      </c>
      <c r="C108" s="29" t="s">
        <v>33</v>
      </c>
      <c r="D108" s="29" t="s">
        <v>45</v>
      </c>
      <c r="E108" s="29" t="s">
        <v>34</v>
      </c>
      <c r="F108" s="29"/>
      <c r="G108" s="29">
        <v>2</v>
      </c>
      <c r="H108" s="29"/>
      <c r="I108" s="29"/>
      <c r="J108" s="29"/>
      <c r="K108" s="29">
        <v>45</v>
      </c>
      <c r="L108" s="49"/>
      <c r="M108" s="50" t="s">
        <v>71</v>
      </c>
      <c r="N108" s="51"/>
      <c r="O108" s="52"/>
      <c r="P108" s="53"/>
      <c r="Q108" s="74">
        <f t="shared" ref="Q108:Q120" si="62">K108*2</f>
        <v>90</v>
      </c>
      <c r="R108" s="75">
        <f t="shared" si="59"/>
        <v>180</v>
      </c>
      <c r="S108" s="76">
        <f t="shared" si="47"/>
        <v>0.7</v>
      </c>
      <c r="T108" s="77">
        <f t="shared" si="60"/>
        <v>126</v>
      </c>
      <c r="U108" s="78">
        <f t="shared" si="61"/>
        <v>54</v>
      </c>
    </row>
    <row r="109" s="2" customFormat="1" ht="24" customHeight="1" spans="2:21">
      <c r="B109" s="28" t="s">
        <v>25</v>
      </c>
      <c r="C109" s="29" t="s">
        <v>33</v>
      </c>
      <c r="D109" s="29" t="s">
        <v>45</v>
      </c>
      <c r="E109" s="29" t="s">
        <v>39</v>
      </c>
      <c r="F109" s="29"/>
      <c r="G109" s="29">
        <v>2.5</v>
      </c>
      <c r="H109" s="29"/>
      <c r="I109" s="29"/>
      <c r="J109" s="29"/>
      <c r="K109" s="29">
        <v>52</v>
      </c>
      <c r="L109" s="49"/>
      <c r="M109" s="50" t="s">
        <v>71</v>
      </c>
      <c r="N109" s="51"/>
      <c r="O109" s="52"/>
      <c r="P109" s="53"/>
      <c r="Q109" s="74">
        <f t="shared" si="62"/>
        <v>104</v>
      </c>
      <c r="R109" s="75">
        <f t="shared" si="59"/>
        <v>260</v>
      </c>
      <c r="S109" s="76">
        <f t="shared" si="47"/>
        <v>0.7</v>
      </c>
      <c r="T109" s="77">
        <f t="shared" si="60"/>
        <v>182</v>
      </c>
      <c r="U109" s="78">
        <f t="shared" si="61"/>
        <v>78</v>
      </c>
    </row>
    <row r="110" s="2" customFormat="1" ht="24" customHeight="1" spans="2:21">
      <c r="B110" s="28" t="s">
        <v>25</v>
      </c>
      <c r="C110" s="29" t="s">
        <v>33</v>
      </c>
      <c r="D110" s="29" t="s">
        <v>45</v>
      </c>
      <c r="E110" s="29" t="s">
        <v>36</v>
      </c>
      <c r="F110" s="29"/>
      <c r="G110" s="29">
        <v>3</v>
      </c>
      <c r="H110" s="29"/>
      <c r="I110" s="29"/>
      <c r="J110" s="29"/>
      <c r="K110" s="29">
        <v>10</v>
      </c>
      <c r="L110" s="49"/>
      <c r="M110" s="50" t="s">
        <v>71</v>
      </c>
      <c r="N110" s="51"/>
      <c r="O110" s="52"/>
      <c r="P110" s="53"/>
      <c r="Q110" s="74">
        <f t="shared" si="62"/>
        <v>20</v>
      </c>
      <c r="R110" s="75">
        <f t="shared" si="59"/>
        <v>60</v>
      </c>
      <c r="S110" s="76">
        <f t="shared" si="47"/>
        <v>0.7</v>
      </c>
      <c r="T110" s="77">
        <f t="shared" si="60"/>
        <v>42</v>
      </c>
      <c r="U110" s="78">
        <f t="shared" si="61"/>
        <v>18</v>
      </c>
    </row>
    <row r="111" s="2" customFormat="1" ht="24" customHeight="1" spans="2:21">
      <c r="B111" s="28" t="s">
        <v>25</v>
      </c>
      <c r="C111" s="29" t="s">
        <v>33</v>
      </c>
      <c r="D111" s="29" t="s">
        <v>45</v>
      </c>
      <c r="E111" s="29" t="s">
        <v>37</v>
      </c>
      <c r="F111" s="29"/>
      <c r="G111" s="29">
        <v>4</v>
      </c>
      <c r="H111" s="29"/>
      <c r="I111" s="29"/>
      <c r="J111" s="29"/>
      <c r="K111" s="29">
        <v>4</v>
      </c>
      <c r="L111" s="49"/>
      <c r="M111" s="50" t="s">
        <v>71</v>
      </c>
      <c r="N111" s="51"/>
      <c r="O111" s="52"/>
      <c r="P111" s="53"/>
      <c r="Q111" s="74">
        <f t="shared" si="62"/>
        <v>8</v>
      </c>
      <c r="R111" s="75">
        <f t="shared" si="59"/>
        <v>32</v>
      </c>
      <c r="S111" s="76">
        <f t="shared" si="47"/>
        <v>0.7</v>
      </c>
      <c r="T111" s="77">
        <f t="shared" si="60"/>
        <v>22.4</v>
      </c>
      <c r="U111" s="78">
        <f t="shared" si="61"/>
        <v>9.6</v>
      </c>
    </row>
    <row r="112" s="2" customFormat="1" ht="24" customHeight="1" spans="2:21">
      <c r="B112" s="28" t="s">
        <v>25</v>
      </c>
      <c r="C112" s="29" t="s">
        <v>33</v>
      </c>
      <c r="D112" s="29" t="s">
        <v>45</v>
      </c>
      <c r="E112" s="29" t="s">
        <v>38</v>
      </c>
      <c r="F112" s="29"/>
      <c r="G112" s="29">
        <v>5</v>
      </c>
      <c r="H112" s="29"/>
      <c r="I112" s="29"/>
      <c r="J112" s="29"/>
      <c r="K112" s="29">
        <v>13</v>
      </c>
      <c r="L112" s="49"/>
      <c r="M112" s="50" t="s">
        <v>71</v>
      </c>
      <c r="N112" s="51"/>
      <c r="O112" s="52"/>
      <c r="P112" s="53"/>
      <c r="Q112" s="74">
        <f t="shared" si="62"/>
        <v>26</v>
      </c>
      <c r="R112" s="75">
        <f t="shared" si="59"/>
        <v>130</v>
      </c>
      <c r="S112" s="76">
        <f t="shared" si="47"/>
        <v>0.7</v>
      </c>
      <c r="T112" s="77">
        <f t="shared" si="60"/>
        <v>91</v>
      </c>
      <c r="U112" s="78">
        <f t="shared" si="61"/>
        <v>39</v>
      </c>
    </row>
    <row r="113" s="2" customFormat="1" ht="24" customHeight="1" spans="2:21">
      <c r="B113" s="28" t="s">
        <v>25</v>
      </c>
      <c r="C113" s="29" t="s">
        <v>33</v>
      </c>
      <c r="D113" s="29" t="s">
        <v>45</v>
      </c>
      <c r="E113" s="29" t="s">
        <v>72</v>
      </c>
      <c r="F113" s="29"/>
      <c r="G113" s="29">
        <v>6</v>
      </c>
      <c r="H113" s="29"/>
      <c r="I113" s="29"/>
      <c r="J113" s="29"/>
      <c r="K113" s="29">
        <v>18</v>
      </c>
      <c r="L113" s="49"/>
      <c r="M113" s="50" t="s">
        <v>71</v>
      </c>
      <c r="N113" s="51"/>
      <c r="O113" s="52"/>
      <c r="P113" s="53"/>
      <c r="Q113" s="74">
        <f t="shared" si="62"/>
        <v>36</v>
      </c>
      <c r="R113" s="75">
        <f t="shared" si="59"/>
        <v>216</v>
      </c>
      <c r="S113" s="76">
        <f t="shared" si="47"/>
        <v>0.7</v>
      </c>
      <c r="T113" s="77">
        <f t="shared" si="60"/>
        <v>151.2</v>
      </c>
      <c r="U113" s="78">
        <f t="shared" si="61"/>
        <v>64.8</v>
      </c>
    </row>
    <row r="114" s="2" customFormat="1" ht="24" customHeight="1" spans="2:21">
      <c r="B114" s="28" t="s">
        <v>25</v>
      </c>
      <c r="C114" s="29" t="s">
        <v>33</v>
      </c>
      <c r="D114" s="29" t="s">
        <v>45</v>
      </c>
      <c r="E114" s="29" t="s">
        <v>47</v>
      </c>
      <c r="F114" s="29"/>
      <c r="G114" s="29">
        <v>8</v>
      </c>
      <c r="H114" s="29"/>
      <c r="I114" s="29"/>
      <c r="J114" s="29"/>
      <c r="K114" s="29">
        <v>2</v>
      </c>
      <c r="L114" s="49"/>
      <c r="M114" s="50" t="s">
        <v>71</v>
      </c>
      <c r="N114" s="51"/>
      <c r="O114" s="52"/>
      <c r="P114" s="53"/>
      <c r="Q114" s="74">
        <f t="shared" si="62"/>
        <v>4</v>
      </c>
      <c r="R114" s="75">
        <f t="shared" si="59"/>
        <v>32</v>
      </c>
      <c r="S114" s="76">
        <f t="shared" si="47"/>
        <v>0.7</v>
      </c>
      <c r="T114" s="77">
        <f t="shared" si="60"/>
        <v>22.4</v>
      </c>
      <c r="U114" s="78">
        <f t="shared" si="61"/>
        <v>9.6</v>
      </c>
    </row>
    <row r="115" s="2" customFormat="1" ht="24" customHeight="1" spans="2:21">
      <c r="B115" s="28" t="s">
        <v>25</v>
      </c>
      <c r="C115" s="29" t="s">
        <v>26</v>
      </c>
      <c r="D115" s="29" t="s">
        <v>45</v>
      </c>
      <c r="E115" s="29" t="s">
        <v>46</v>
      </c>
      <c r="F115" s="29"/>
      <c r="G115" s="29">
        <v>1</v>
      </c>
      <c r="H115" s="29"/>
      <c r="I115" s="29"/>
      <c r="J115" s="29"/>
      <c r="K115" s="29">
        <v>81</v>
      </c>
      <c r="L115" s="49" t="s">
        <v>29</v>
      </c>
      <c r="M115" s="50" t="s">
        <v>30</v>
      </c>
      <c r="N115" s="51"/>
      <c r="O115" s="52"/>
      <c r="P115" s="53"/>
      <c r="Q115" s="74">
        <f t="shared" si="62"/>
        <v>162</v>
      </c>
      <c r="R115" s="75">
        <f t="shared" si="59"/>
        <v>162</v>
      </c>
      <c r="S115" s="76">
        <f t="shared" si="47"/>
        <v>0.7</v>
      </c>
      <c r="T115" s="77">
        <f t="shared" si="60"/>
        <v>113.4</v>
      </c>
      <c r="U115" s="78">
        <f t="shared" si="61"/>
        <v>48.6</v>
      </c>
    </row>
    <row r="116" s="2" customFormat="1" ht="24" customHeight="1" spans="2:21">
      <c r="B116" s="28" t="s">
        <v>25</v>
      </c>
      <c r="C116" s="29" t="s">
        <v>26</v>
      </c>
      <c r="D116" s="29" t="s">
        <v>45</v>
      </c>
      <c r="E116" s="29" t="s">
        <v>28</v>
      </c>
      <c r="F116" s="29"/>
      <c r="G116" s="29">
        <v>1</v>
      </c>
      <c r="H116" s="29"/>
      <c r="I116" s="29"/>
      <c r="J116" s="29"/>
      <c r="K116" s="29">
        <v>616</v>
      </c>
      <c r="L116" s="49" t="s">
        <v>29</v>
      </c>
      <c r="M116" s="50" t="s">
        <v>30</v>
      </c>
      <c r="N116" s="51"/>
      <c r="O116" s="52"/>
      <c r="P116" s="53"/>
      <c r="Q116" s="74">
        <f t="shared" si="62"/>
        <v>1232</v>
      </c>
      <c r="R116" s="75">
        <f t="shared" si="59"/>
        <v>1232</v>
      </c>
      <c r="S116" s="76">
        <f t="shared" si="47"/>
        <v>0.7</v>
      </c>
      <c r="T116" s="77">
        <f t="shared" si="60"/>
        <v>862.4</v>
      </c>
      <c r="U116" s="78">
        <f t="shared" si="61"/>
        <v>369.6</v>
      </c>
    </row>
    <row r="117" s="2" customFormat="1" ht="24" customHeight="1" spans="2:21">
      <c r="B117" s="28" t="s">
        <v>25</v>
      </c>
      <c r="C117" s="29" t="s">
        <v>26</v>
      </c>
      <c r="D117" s="29" t="s">
        <v>45</v>
      </c>
      <c r="E117" s="29" t="s">
        <v>31</v>
      </c>
      <c r="F117" s="29"/>
      <c r="G117" s="29">
        <v>1</v>
      </c>
      <c r="H117" s="29"/>
      <c r="I117" s="29"/>
      <c r="J117" s="29"/>
      <c r="K117" s="29">
        <v>322</v>
      </c>
      <c r="L117" s="49" t="s">
        <v>29</v>
      </c>
      <c r="M117" s="50" t="s">
        <v>30</v>
      </c>
      <c r="N117" s="51"/>
      <c r="O117" s="52"/>
      <c r="P117" s="53"/>
      <c r="Q117" s="74">
        <f t="shared" si="62"/>
        <v>644</v>
      </c>
      <c r="R117" s="75">
        <f t="shared" si="59"/>
        <v>644</v>
      </c>
      <c r="S117" s="76">
        <f t="shared" si="47"/>
        <v>0.7</v>
      </c>
      <c r="T117" s="77">
        <f t="shared" si="60"/>
        <v>450.8</v>
      </c>
      <c r="U117" s="78">
        <f t="shared" si="61"/>
        <v>193.2</v>
      </c>
    </row>
    <row r="118" s="2" customFormat="1" ht="24" customHeight="1" spans="2:21">
      <c r="B118" s="28" t="s">
        <v>25</v>
      </c>
      <c r="C118" s="29" t="s">
        <v>26</v>
      </c>
      <c r="D118" s="29" t="s">
        <v>45</v>
      </c>
      <c r="E118" s="29" t="s">
        <v>32</v>
      </c>
      <c r="F118" s="29"/>
      <c r="G118" s="29">
        <v>1.5</v>
      </c>
      <c r="H118" s="29"/>
      <c r="I118" s="29"/>
      <c r="J118" s="29"/>
      <c r="K118" s="29">
        <v>161</v>
      </c>
      <c r="L118" s="49" t="s">
        <v>29</v>
      </c>
      <c r="M118" s="50" t="s">
        <v>30</v>
      </c>
      <c r="N118" s="51"/>
      <c r="O118" s="52"/>
      <c r="P118" s="53"/>
      <c r="Q118" s="74">
        <f t="shared" si="62"/>
        <v>322</v>
      </c>
      <c r="R118" s="75">
        <f t="shared" si="59"/>
        <v>483</v>
      </c>
      <c r="S118" s="76">
        <f t="shared" si="47"/>
        <v>0.7</v>
      </c>
      <c r="T118" s="77">
        <f t="shared" si="60"/>
        <v>338.1</v>
      </c>
      <c r="U118" s="78">
        <f t="shared" si="61"/>
        <v>144.9</v>
      </c>
    </row>
    <row r="119" s="2" customFormat="1" ht="24" customHeight="1" spans="2:21">
      <c r="B119" s="28" t="s">
        <v>25</v>
      </c>
      <c r="C119" s="29" t="s">
        <v>26</v>
      </c>
      <c r="D119" s="29" t="s">
        <v>45</v>
      </c>
      <c r="E119" s="29" t="s">
        <v>32</v>
      </c>
      <c r="F119" s="29"/>
      <c r="G119" s="29">
        <v>1.5</v>
      </c>
      <c r="H119" s="29"/>
      <c r="I119" s="29"/>
      <c r="J119" s="29"/>
      <c r="K119" s="29">
        <v>136</v>
      </c>
      <c r="L119" s="49" t="s">
        <v>29</v>
      </c>
      <c r="M119" s="50" t="s">
        <v>75</v>
      </c>
      <c r="N119" s="51"/>
      <c r="O119" s="52"/>
      <c r="P119" s="53"/>
      <c r="Q119" s="74">
        <f t="shared" si="62"/>
        <v>272</v>
      </c>
      <c r="R119" s="75">
        <f t="shared" si="59"/>
        <v>408</v>
      </c>
      <c r="S119" s="76">
        <f t="shared" si="47"/>
        <v>0.7</v>
      </c>
      <c r="T119" s="77">
        <f t="shared" si="60"/>
        <v>285.6</v>
      </c>
      <c r="U119" s="78">
        <f t="shared" si="61"/>
        <v>122.4</v>
      </c>
    </row>
    <row r="120" s="2" customFormat="1" ht="24" customHeight="1" spans="2:21">
      <c r="B120" s="28" t="s">
        <v>25</v>
      </c>
      <c r="C120" s="29" t="s">
        <v>33</v>
      </c>
      <c r="D120" s="29" t="s">
        <v>45</v>
      </c>
      <c r="E120" s="29" t="s">
        <v>34</v>
      </c>
      <c r="F120" s="29"/>
      <c r="G120" s="29">
        <v>2</v>
      </c>
      <c r="H120" s="29"/>
      <c r="I120" s="29"/>
      <c r="J120" s="29"/>
      <c r="K120" s="29">
        <v>15</v>
      </c>
      <c r="L120" s="49" t="s">
        <v>29</v>
      </c>
      <c r="M120" s="50" t="s">
        <v>30</v>
      </c>
      <c r="N120" s="51"/>
      <c r="O120" s="52"/>
      <c r="P120" s="53"/>
      <c r="Q120" s="74">
        <f t="shared" si="62"/>
        <v>30</v>
      </c>
      <c r="R120" s="75">
        <f t="shared" si="59"/>
        <v>60</v>
      </c>
      <c r="S120" s="76">
        <f t="shared" si="47"/>
        <v>0.7</v>
      </c>
      <c r="T120" s="77">
        <f t="shared" si="60"/>
        <v>42</v>
      </c>
      <c r="U120" s="78">
        <f t="shared" si="61"/>
        <v>18</v>
      </c>
    </row>
    <row r="121" s="2" customFormat="1" ht="24" customHeight="1" spans="2:21">
      <c r="B121" s="28" t="s">
        <v>25</v>
      </c>
      <c r="C121" s="29" t="s">
        <v>33</v>
      </c>
      <c r="D121" s="29" t="s">
        <v>45</v>
      </c>
      <c r="E121" s="29" t="s">
        <v>34</v>
      </c>
      <c r="F121" s="29"/>
      <c r="G121" s="29">
        <v>2</v>
      </c>
      <c r="H121" s="29"/>
      <c r="I121" s="29"/>
      <c r="J121" s="29"/>
      <c r="K121" s="29">
        <v>98</v>
      </c>
      <c r="L121" s="49" t="s">
        <v>35</v>
      </c>
      <c r="M121" s="50" t="s">
        <v>30</v>
      </c>
      <c r="N121" s="51"/>
      <c r="O121" s="52"/>
      <c r="P121" s="53"/>
      <c r="Q121" s="74">
        <f t="shared" ref="Q121:Q134" si="63">K121*2</f>
        <v>196</v>
      </c>
      <c r="R121" s="75">
        <f t="shared" ref="R121:R134" si="64">Q121*G121</f>
        <v>392</v>
      </c>
      <c r="S121" s="76">
        <f t="shared" si="47"/>
        <v>0.7</v>
      </c>
      <c r="T121" s="77">
        <f t="shared" si="60"/>
        <v>274.4</v>
      </c>
      <c r="U121" s="78">
        <f t="shared" si="61"/>
        <v>117.6</v>
      </c>
    </row>
    <row r="122" s="2" customFormat="1" ht="24" customHeight="1" spans="2:21">
      <c r="B122" s="28" t="s">
        <v>25</v>
      </c>
      <c r="C122" s="29" t="s">
        <v>33</v>
      </c>
      <c r="D122" s="29" t="s">
        <v>45</v>
      </c>
      <c r="E122" s="29" t="s">
        <v>39</v>
      </c>
      <c r="F122" s="29"/>
      <c r="G122" s="29">
        <v>2.5</v>
      </c>
      <c r="H122" s="29"/>
      <c r="I122" s="29"/>
      <c r="J122" s="29"/>
      <c r="K122" s="29">
        <v>26</v>
      </c>
      <c r="L122" s="49" t="s">
        <v>35</v>
      </c>
      <c r="M122" s="50" t="s">
        <v>30</v>
      </c>
      <c r="N122" s="51"/>
      <c r="O122" s="52"/>
      <c r="P122" s="53"/>
      <c r="Q122" s="74">
        <f t="shared" si="63"/>
        <v>52</v>
      </c>
      <c r="R122" s="75">
        <f t="shared" si="64"/>
        <v>130</v>
      </c>
      <c r="S122" s="76">
        <f t="shared" si="47"/>
        <v>0.7</v>
      </c>
      <c r="T122" s="77">
        <f t="shared" si="60"/>
        <v>91</v>
      </c>
      <c r="U122" s="78">
        <f t="shared" si="61"/>
        <v>39</v>
      </c>
    </row>
    <row r="123" s="2" customFormat="1" ht="24" customHeight="1" spans="2:21">
      <c r="B123" s="28" t="s">
        <v>25</v>
      </c>
      <c r="C123" s="29" t="s">
        <v>33</v>
      </c>
      <c r="D123" s="29" t="s">
        <v>45</v>
      </c>
      <c r="E123" s="29" t="s">
        <v>36</v>
      </c>
      <c r="F123" s="29"/>
      <c r="G123" s="29">
        <v>3</v>
      </c>
      <c r="H123" s="29"/>
      <c r="I123" s="29"/>
      <c r="J123" s="29"/>
      <c r="K123" s="29">
        <v>13</v>
      </c>
      <c r="L123" s="49" t="s">
        <v>35</v>
      </c>
      <c r="M123" s="50" t="s">
        <v>30</v>
      </c>
      <c r="N123" s="51"/>
      <c r="O123" s="52"/>
      <c r="P123" s="53"/>
      <c r="Q123" s="74">
        <f t="shared" si="63"/>
        <v>26</v>
      </c>
      <c r="R123" s="75">
        <f t="shared" si="64"/>
        <v>78</v>
      </c>
      <c r="S123" s="76">
        <f t="shared" si="47"/>
        <v>0.7</v>
      </c>
      <c r="T123" s="77">
        <f t="shared" si="60"/>
        <v>54.6</v>
      </c>
      <c r="U123" s="78">
        <f t="shared" si="61"/>
        <v>23.4</v>
      </c>
    </row>
    <row r="124" s="2" customFormat="1" ht="24" customHeight="1" spans="2:21">
      <c r="B124" s="28" t="s">
        <v>25</v>
      </c>
      <c r="C124" s="29" t="s">
        <v>33</v>
      </c>
      <c r="D124" s="29" t="s">
        <v>45</v>
      </c>
      <c r="E124" s="29" t="s">
        <v>37</v>
      </c>
      <c r="F124" s="29"/>
      <c r="G124" s="29">
        <v>4</v>
      </c>
      <c r="H124" s="29"/>
      <c r="I124" s="29"/>
      <c r="J124" s="29"/>
      <c r="K124" s="29">
        <v>41</v>
      </c>
      <c r="L124" s="49" t="s">
        <v>35</v>
      </c>
      <c r="M124" s="50" t="s">
        <v>30</v>
      </c>
      <c r="N124" s="51"/>
      <c r="O124" s="52"/>
      <c r="P124" s="53"/>
      <c r="Q124" s="74">
        <f t="shared" si="63"/>
        <v>82</v>
      </c>
      <c r="R124" s="75">
        <f t="shared" si="64"/>
        <v>328</v>
      </c>
      <c r="S124" s="76">
        <f t="shared" si="47"/>
        <v>0.7</v>
      </c>
      <c r="T124" s="77">
        <f t="shared" si="60"/>
        <v>229.6</v>
      </c>
      <c r="U124" s="78">
        <f t="shared" si="61"/>
        <v>98.4</v>
      </c>
    </row>
    <row r="125" s="2" customFormat="1" ht="24" customHeight="1" spans="2:21">
      <c r="B125" s="28" t="s">
        <v>25</v>
      </c>
      <c r="C125" s="29" t="s">
        <v>33</v>
      </c>
      <c r="D125" s="29" t="s">
        <v>45</v>
      </c>
      <c r="E125" s="29" t="s">
        <v>38</v>
      </c>
      <c r="F125" s="29"/>
      <c r="G125" s="29">
        <v>5</v>
      </c>
      <c r="H125" s="29"/>
      <c r="I125" s="29"/>
      <c r="J125" s="29"/>
      <c r="K125" s="29">
        <v>16</v>
      </c>
      <c r="L125" s="49" t="s">
        <v>35</v>
      </c>
      <c r="M125" s="50" t="s">
        <v>30</v>
      </c>
      <c r="N125" s="51"/>
      <c r="O125" s="52"/>
      <c r="P125" s="53"/>
      <c r="Q125" s="74">
        <f t="shared" si="63"/>
        <v>32</v>
      </c>
      <c r="R125" s="75">
        <f t="shared" si="64"/>
        <v>160</v>
      </c>
      <c r="S125" s="76">
        <f t="shared" si="47"/>
        <v>0.7</v>
      </c>
      <c r="T125" s="77">
        <f t="shared" si="60"/>
        <v>112</v>
      </c>
      <c r="U125" s="78">
        <f t="shared" si="61"/>
        <v>48</v>
      </c>
    </row>
    <row r="126" s="2" customFormat="1" ht="24" customHeight="1" spans="2:21">
      <c r="B126" s="28" t="s">
        <v>25</v>
      </c>
      <c r="C126" s="29" t="s">
        <v>26</v>
      </c>
      <c r="D126" s="29" t="s">
        <v>45</v>
      </c>
      <c r="E126" s="29" t="s">
        <v>46</v>
      </c>
      <c r="F126" s="29"/>
      <c r="G126" s="29">
        <v>1</v>
      </c>
      <c r="H126" s="29"/>
      <c r="I126" s="29"/>
      <c r="J126" s="29"/>
      <c r="K126" s="29">
        <v>40</v>
      </c>
      <c r="L126" s="49" t="s">
        <v>29</v>
      </c>
      <c r="M126" s="50" t="s">
        <v>73</v>
      </c>
      <c r="N126" s="51"/>
      <c r="O126" s="52"/>
      <c r="P126" s="53"/>
      <c r="Q126" s="74">
        <f t="shared" si="63"/>
        <v>80</v>
      </c>
      <c r="R126" s="75">
        <f t="shared" si="64"/>
        <v>80</v>
      </c>
      <c r="S126" s="76">
        <f t="shared" si="47"/>
        <v>0.7</v>
      </c>
      <c r="T126" s="77">
        <f t="shared" si="60"/>
        <v>56</v>
      </c>
      <c r="U126" s="78">
        <f t="shared" si="61"/>
        <v>24</v>
      </c>
    </row>
    <row r="127" s="2" customFormat="1" ht="24" customHeight="1" spans="2:21">
      <c r="B127" s="28" t="s">
        <v>25</v>
      </c>
      <c r="C127" s="29" t="s">
        <v>26</v>
      </c>
      <c r="D127" s="29" t="s">
        <v>45</v>
      </c>
      <c r="E127" s="29" t="s">
        <v>28</v>
      </c>
      <c r="F127" s="29"/>
      <c r="G127" s="29">
        <v>1</v>
      </c>
      <c r="H127" s="29"/>
      <c r="I127" s="29"/>
      <c r="J127" s="29"/>
      <c r="K127" s="29">
        <v>116</v>
      </c>
      <c r="L127" s="49" t="s">
        <v>29</v>
      </c>
      <c r="M127" s="50" t="s">
        <v>73</v>
      </c>
      <c r="N127" s="51"/>
      <c r="O127" s="52"/>
      <c r="P127" s="53"/>
      <c r="Q127" s="74">
        <f t="shared" si="63"/>
        <v>232</v>
      </c>
      <c r="R127" s="75">
        <f t="shared" si="64"/>
        <v>232</v>
      </c>
      <c r="S127" s="76">
        <f t="shared" si="47"/>
        <v>0.7</v>
      </c>
      <c r="T127" s="77">
        <f t="shared" si="60"/>
        <v>162.4</v>
      </c>
      <c r="U127" s="78">
        <f t="shared" si="61"/>
        <v>69.6</v>
      </c>
    </row>
    <row r="128" s="2" customFormat="1" ht="24" customHeight="1" spans="2:21">
      <c r="B128" s="28" t="s">
        <v>25</v>
      </c>
      <c r="C128" s="29" t="s">
        <v>26</v>
      </c>
      <c r="D128" s="29" t="s">
        <v>45</v>
      </c>
      <c r="E128" s="29" t="s">
        <v>31</v>
      </c>
      <c r="F128" s="29"/>
      <c r="G128" s="29">
        <v>1</v>
      </c>
      <c r="H128" s="29"/>
      <c r="I128" s="29"/>
      <c r="J128" s="29"/>
      <c r="K128" s="29">
        <v>29</v>
      </c>
      <c r="L128" s="49" t="s">
        <v>29</v>
      </c>
      <c r="M128" s="50" t="s">
        <v>73</v>
      </c>
      <c r="N128" s="79"/>
      <c r="O128" s="80"/>
      <c r="P128" s="53"/>
      <c r="Q128" s="74">
        <f t="shared" si="63"/>
        <v>58</v>
      </c>
      <c r="R128" s="75">
        <f t="shared" si="64"/>
        <v>58</v>
      </c>
      <c r="S128" s="76">
        <f t="shared" si="47"/>
        <v>0.7</v>
      </c>
      <c r="T128" s="77">
        <f t="shared" si="60"/>
        <v>40.6</v>
      </c>
      <c r="U128" s="78">
        <f t="shared" si="61"/>
        <v>17.4</v>
      </c>
    </row>
    <row r="129" s="2" customFormat="1" ht="24" customHeight="1" spans="2:21">
      <c r="B129" s="28" t="s">
        <v>25</v>
      </c>
      <c r="C129" s="29" t="s">
        <v>26</v>
      </c>
      <c r="D129" s="29" t="s">
        <v>45</v>
      </c>
      <c r="E129" s="29" t="s">
        <v>32</v>
      </c>
      <c r="F129" s="82"/>
      <c r="G129" s="29">
        <v>1.5</v>
      </c>
      <c r="H129" s="29"/>
      <c r="I129" s="29"/>
      <c r="J129" s="29"/>
      <c r="K129" s="29">
        <v>17</v>
      </c>
      <c r="L129" s="49" t="s">
        <v>29</v>
      </c>
      <c r="M129" s="50" t="s">
        <v>73</v>
      </c>
      <c r="N129" s="79"/>
      <c r="O129" s="80"/>
      <c r="P129" s="53"/>
      <c r="Q129" s="74">
        <f t="shared" si="63"/>
        <v>34</v>
      </c>
      <c r="R129" s="75">
        <f t="shared" si="64"/>
        <v>51</v>
      </c>
      <c r="S129" s="76">
        <f t="shared" si="47"/>
        <v>0.7</v>
      </c>
      <c r="T129" s="77">
        <f t="shared" si="60"/>
        <v>35.7</v>
      </c>
      <c r="U129" s="78">
        <f t="shared" si="61"/>
        <v>15.3</v>
      </c>
    </row>
    <row r="130" s="2" customFormat="1" ht="24" customHeight="1" spans="2:21">
      <c r="B130" s="28" t="s">
        <v>25</v>
      </c>
      <c r="C130" s="29" t="s">
        <v>33</v>
      </c>
      <c r="D130" s="29" t="s">
        <v>45</v>
      </c>
      <c r="E130" s="29" t="s">
        <v>34</v>
      </c>
      <c r="F130" s="82"/>
      <c r="G130" s="29">
        <v>2</v>
      </c>
      <c r="H130" s="29"/>
      <c r="I130" s="29"/>
      <c r="J130" s="29"/>
      <c r="K130" s="29">
        <v>12</v>
      </c>
      <c r="L130" s="49" t="s">
        <v>74</v>
      </c>
      <c r="M130" s="50" t="s">
        <v>73</v>
      </c>
      <c r="N130" s="79"/>
      <c r="O130" s="80"/>
      <c r="P130" s="53"/>
      <c r="Q130" s="74">
        <f t="shared" si="63"/>
        <v>24</v>
      </c>
      <c r="R130" s="75">
        <f t="shared" si="64"/>
        <v>48</v>
      </c>
      <c r="S130" s="76">
        <f t="shared" si="47"/>
        <v>0.7</v>
      </c>
      <c r="T130" s="77">
        <f t="shared" si="60"/>
        <v>33.6</v>
      </c>
      <c r="U130" s="78">
        <f t="shared" si="61"/>
        <v>14.4</v>
      </c>
    </row>
    <row r="131" s="2" customFormat="1" ht="24" customHeight="1" spans="2:21">
      <c r="B131" s="28" t="s">
        <v>25</v>
      </c>
      <c r="C131" s="29" t="s">
        <v>33</v>
      </c>
      <c r="D131" s="29" t="s">
        <v>45</v>
      </c>
      <c r="E131" s="29" t="s">
        <v>39</v>
      </c>
      <c r="F131" s="82"/>
      <c r="G131" s="29">
        <v>2.5</v>
      </c>
      <c r="H131" s="29"/>
      <c r="I131" s="29"/>
      <c r="J131" s="29"/>
      <c r="K131" s="29">
        <v>5</v>
      </c>
      <c r="L131" s="49" t="s">
        <v>74</v>
      </c>
      <c r="M131" s="50" t="s">
        <v>73</v>
      </c>
      <c r="N131" s="79"/>
      <c r="O131" s="80"/>
      <c r="P131" s="53"/>
      <c r="Q131" s="74">
        <f t="shared" si="63"/>
        <v>10</v>
      </c>
      <c r="R131" s="75">
        <f t="shared" si="64"/>
        <v>25</v>
      </c>
      <c r="S131" s="76">
        <f t="shared" si="47"/>
        <v>0.7</v>
      </c>
      <c r="T131" s="77">
        <f t="shared" si="60"/>
        <v>17.5</v>
      </c>
      <c r="U131" s="78">
        <f t="shared" si="61"/>
        <v>7.5</v>
      </c>
    </row>
    <row r="132" s="2" customFormat="1" ht="24" customHeight="1" spans="2:21">
      <c r="B132" s="28" t="s">
        <v>25</v>
      </c>
      <c r="C132" s="29" t="s">
        <v>33</v>
      </c>
      <c r="D132" s="29" t="s">
        <v>76</v>
      </c>
      <c r="E132" s="29" t="s">
        <v>36</v>
      </c>
      <c r="F132" s="29"/>
      <c r="G132" s="29">
        <v>3</v>
      </c>
      <c r="H132" s="29"/>
      <c r="I132" s="29"/>
      <c r="J132" s="29"/>
      <c r="K132" s="29">
        <v>2</v>
      </c>
      <c r="L132" s="49" t="s">
        <v>35</v>
      </c>
      <c r="M132" s="50" t="s">
        <v>30</v>
      </c>
      <c r="N132" s="79"/>
      <c r="O132" s="80"/>
      <c r="P132" s="53"/>
      <c r="Q132" s="74">
        <f t="shared" si="63"/>
        <v>4</v>
      </c>
      <c r="R132" s="75">
        <f t="shared" si="64"/>
        <v>12</v>
      </c>
      <c r="S132" s="76">
        <f t="shared" si="47"/>
        <v>0.7</v>
      </c>
      <c r="T132" s="77">
        <f t="shared" ref="T132:T134" si="65">S132*R132</f>
        <v>8.4</v>
      </c>
      <c r="U132" s="78">
        <f t="shared" ref="U132:U134" si="66">R132-T132</f>
        <v>3.6</v>
      </c>
    </row>
    <row r="133" s="2" customFormat="1" ht="24" customHeight="1" spans="2:21">
      <c r="B133" s="28" t="s">
        <v>25</v>
      </c>
      <c r="C133" s="29" t="s">
        <v>33</v>
      </c>
      <c r="D133" s="29" t="s">
        <v>76</v>
      </c>
      <c r="E133" s="29" t="s">
        <v>37</v>
      </c>
      <c r="F133" s="29"/>
      <c r="G133" s="29">
        <v>4</v>
      </c>
      <c r="H133" s="29"/>
      <c r="I133" s="29"/>
      <c r="J133" s="29"/>
      <c r="K133" s="29">
        <v>2</v>
      </c>
      <c r="L133" s="49" t="s">
        <v>35</v>
      </c>
      <c r="M133" s="50" t="s">
        <v>30</v>
      </c>
      <c r="N133" s="79"/>
      <c r="O133" s="80"/>
      <c r="P133" s="53"/>
      <c r="Q133" s="74">
        <f t="shared" si="63"/>
        <v>4</v>
      </c>
      <c r="R133" s="75">
        <f t="shared" si="64"/>
        <v>16</v>
      </c>
      <c r="S133" s="76">
        <f t="shared" si="47"/>
        <v>0.7</v>
      </c>
      <c r="T133" s="77">
        <f t="shared" si="65"/>
        <v>11.2</v>
      </c>
      <c r="U133" s="78">
        <f t="shared" si="66"/>
        <v>4.8</v>
      </c>
    </row>
    <row r="134" s="2" customFormat="1" ht="24" customHeight="1" spans="2:21">
      <c r="B134" s="28" t="s">
        <v>25</v>
      </c>
      <c r="C134" s="29" t="s">
        <v>33</v>
      </c>
      <c r="D134" s="29" t="s">
        <v>76</v>
      </c>
      <c r="E134" s="29" t="s">
        <v>38</v>
      </c>
      <c r="F134" s="29"/>
      <c r="G134" s="29">
        <v>5</v>
      </c>
      <c r="H134" s="29"/>
      <c r="I134" s="29"/>
      <c r="J134" s="29"/>
      <c r="K134" s="29">
        <v>4</v>
      </c>
      <c r="L134" s="49"/>
      <c r="M134" s="50" t="s">
        <v>71</v>
      </c>
      <c r="N134" s="79"/>
      <c r="O134" s="80"/>
      <c r="P134" s="53"/>
      <c r="Q134" s="74">
        <f t="shared" si="63"/>
        <v>8</v>
      </c>
      <c r="R134" s="75">
        <f t="shared" si="64"/>
        <v>40</v>
      </c>
      <c r="S134" s="76">
        <f t="shared" si="47"/>
        <v>0.7</v>
      </c>
      <c r="T134" s="77">
        <f t="shared" si="65"/>
        <v>28</v>
      </c>
      <c r="U134" s="78">
        <f t="shared" si="66"/>
        <v>12</v>
      </c>
    </row>
    <row r="135" s="2" customFormat="1" ht="24" customHeight="1" spans="2:21">
      <c r="B135" s="28" t="s">
        <v>25</v>
      </c>
      <c r="C135" s="29" t="s">
        <v>26</v>
      </c>
      <c r="D135" s="29" t="s">
        <v>64</v>
      </c>
      <c r="E135" s="29" t="s">
        <v>46</v>
      </c>
      <c r="F135" s="29"/>
      <c r="G135" s="29">
        <v>1</v>
      </c>
      <c r="H135" s="29"/>
      <c r="I135" s="29"/>
      <c r="J135" s="29"/>
      <c r="K135" s="29">
        <v>6</v>
      </c>
      <c r="L135" s="49" t="s">
        <v>29</v>
      </c>
      <c r="M135" s="50" t="s">
        <v>30</v>
      </c>
      <c r="N135" s="79"/>
      <c r="O135" s="80"/>
      <c r="P135" s="53"/>
      <c r="Q135" s="74">
        <f t="shared" ref="Q135:Q142" si="67">K135</f>
        <v>6</v>
      </c>
      <c r="R135" s="75">
        <f t="shared" ref="R135" si="68">Q135*G135</f>
        <v>6</v>
      </c>
      <c r="S135" s="76">
        <f t="shared" si="47"/>
        <v>0.7</v>
      </c>
      <c r="T135" s="77">
        <f t="shared" ref="T135" si="69">S135*R135</f>
        <v>4.2</v>
      </c>
      <c r="U135" s="78">
        <f t="shared" ref="U135" si="70">R135-T135</f>
        <v>1.8</v>
      </c>
    </row>
    <row r="136" s="2" customFormat="1" ht="24" customHeight="1" spans="2:21">
      <c r="B136" s="28" t="s">
        <v>25</v>
      </c>
      <c r="C136" s="29" t="s">
        <v>26</v>
      </c>
      <c r="D136" s="29" t="s">
        <v>64</v>
      </c>
      <c r="E136" s="29" t="s">
        <v>28</v>
      </c>
      <c r="F136" s="29"/>
      <c r="G136" s="29">
        <v>1</v>
      </c>
      <c r="H136" s="29"/>
      <c r="I136" s="29"/>
      <c r="J136" s="29"/>
      <c r="K136" s="29">
        <v>36</v>
      </c>
      <c r="L136" s="49" t="s">
        <v>29</v>
      </c>
      <c r="M136" s="50" t="s">
        <v>30</v>
      </c>
      <c r="N136" s="79"/>
      <c r="O136" s="80"/>
      <c r="P136" s="53"/>
      <c r="Q136" s="74">
        <f t="shared" si="67"/>
        <v>36</v>
      </c>
      <c r="R136" s="75">
        <f t="shared" ref="R136:R146" si="71">Q136*G136</f>
        <v>36</v>
      </c>
      <c r="S136" s="76">
        <f t="shared" si="47"/>
        <v>0.7</v>
      </c>
      <c r="T136" s="77">
        <f t="shared" ref="T136:T146" si="72">S136*R136</f>
        <v>25.2</v>
      </c>
      <c r="U136" s="78">
        <f t="shared" ref="U136:U146" si="73">R136-T136</f>
        <v>10.8</v>
      </c>
    </row>
    <row r="137" s="2" customFormat="1" ht="24" customHeight="1" spans="2:21">
      <c r="B137" s="28" t="s">
        <v>25</v>
      </c>
      <c r="C137" s="29" t="s">
        <v>26</v>
      </c>
      <c r="D137" s="29" t="s">
        <v>64</v>
      </c>
      <c r="E137" s="29" t="s">
        <v>31</v>
      </c>
      <c r="F137" s="29"/>
      <c r="G137" s="29">
        <v>1</v>
      </c>
      <c r="H137" s="29"/>
      <c r="I137" s="29"/>
      <c r="J137" s="29"/>
      <c r="K137" s="29">
        <v>4</v>
      </c>
      <c r="L137" s="49" t="s">
        <v>29</v>
      </c>
      <c r="M137" s="50" t="s">
        <v>30</v>
      </c>
      <c r="N137" s="79"/>
      <c r="O137" s="80"/>
      <c r="P137" s="53"/>
      <c r="Q137" s="74">
        <f t="shared" si="67"/>
        <v>4</v>
      </c>
      <c r="R137" s="75">
        <f t="shared" si="71"/>
        <v>4</v>
      </c>
      <c r="S137" s="76">
        <f t="shared" si="47"/>
        <v>0.7</v>
      </c>
      <c r="T137" s="77">
        <f t="shared" si="72"/>
        <v>2.8</v>
      </c>
      <c r="U137" s="78">
        <f t="shared" si="73"/>
        <v>1.2</v>
      </c>
    </row>
    <row r="138" s="2" customFormat="1" ht="24" customHeight="1" spans="2:21">
      <c r="B138" s="28" t="s">
        <v>25</v>
      </c>
      <c r="C138" s="29" t="s">
        <v>26</v>
      </c>
      <c r="D138" s="29" t="s">
        <v>64</v>
      </c>
      <c r="E138" s="29" t="s">
        <v>32</v>
      </c>
      <c r="F138" s="29"/>
      <c r="G138" s="29">
        <v>1.5</v>
      </c>
      <c r="H138" s="29"/>
      <c r="I138" s="29"/>
      <c r="J138" s="29"/>
      <c r="K138" s="29">
        <v>1</v>
      </c>
      <c r="L138" s="49" t="s">
        <v>29</v>
      </c>
      <c r="M138" s="50" t="s">
        <v>30</v>
      </c>
      <c r="N138" s="79"/>
      <c r="O138" s="80"/>
      <c r="P138" s="53"/>
      <c r="Q138" s="74">
        <f t="shared" si="67"/>
        <v>1</v>
      </c>
      <c r="R138" s="75">
        <f t="shared" si="71"/>
        <v>1.5</v>
      </c>
      <c r="S138" s="76">
        <f t="shared" si="47"/>
        <v>0.7</v>
      </c>
      <c r="T138" s="77">
        <f t="shared" si="72"/>
        <v>1.05</v>
      </c>
      <c r="U138" s="78">
        <f t="shared" si="73"/>
        <v>0.45</v>
      </c>
    </row>
    <row r="139" s="2" customFormat="1" ht="24" customHeight="1" spans="2:21">
      <c r="B139" s="28" t="s">
        <v>25</v>
      </c>
      <c r="C139" s="29" t="s">
        <v>26</v>
      </c>
      <c r="D139" s="29" t="s">
        <v>64</v>
      </c>
      <c r="E139" s="29" t="s">
        <v>32</v>
      </c>
      <c r="F139" s="29"/>
      <c r="G139" s="29">
        <v>1.5</v>
      </c>
      <c r="H139" s="29"/>
      <c r="I139" s="29"/>
      <c r="J139" s="29"/>
      <c r="K139" s="29">
        <v>4</v>
      </c>
      <c r="L139" s="49" t="s">
        <v>29</v>
      </c>
      <c r="M139" s="50" t="s">
        <v>75</v>
      </c>
      <c r="N139" s="79"/>
      <c r="O139" s="80"/>
      <c r="P139" s="53"/>
      <c r="Q139" s="74">
        <f t="shared" si="67"/>
        <v>4</v>
      </c>
      <c r="R139" s="75">
        <f t="shared" si="71"/>
        <v>6</v>
      </c>
      <c r="S139" s="76">
        <f t="shared" si="47"/>
        <v>0.7</v>
      </c>
      <c r="T139" s="77">
        <f t="shared" si="72"/>
        <v>4.2</v>
      </c>
      <c r="U139" s="78">
        <f t="shared" si="73"/>
        <v>1.8</v>
      </c>
    </row>
    <row r="140" s="2" customFormat="1" ht="24" customHeight="1" spans="2:21">
      <c r="B140" s="28" t="s">
        <v>25</v>
      </c>
      <c r="C140" s="29" t="s">
        <v>33</v>
      </c>
      <c r="D140" s="29" t="s">
        <v>66</v>
      </c>
      <c r="E140" s="29" t="s">
        <v>36</v>
      </c>
      <c r="F140" s="29"/>
      <c r="G140" s="29">
        <v>3</v>
      </c>
      <c r="H140" s="29"/>
      <c r="I140" s="29"/>
      <c r="J140" s="29"/>
      <c r="K140" s="29">
        <v>2</v>
      </c>
      <c r="L140" s="49"/>
      <c r="M140" s="50" t="s">
        <v>42</v>
      </c>
      <c r="N140" s="79"/>
      <c r="O140" s="80"/>
      <c r="P140" s="53"/>
      <c r="Q140" s="74">
        <f t="shared" si="67"/>
        <v>2</v>
      </c>
      <c r="R140" s="75">
        <f t="shared" si="71"/>
        <v>6</v>
      </c>
      <c r="S140" s="76">
        <f t="shared" si="47"/>
        <v>0.7</v>
      </c>
      <c r="T140" s="77">
        <f t="shared" si="72"/>
        <v>4.2</v>
      </c>
      <c r="U140" s="78">
        <f t="shared" si="73"/>
        <v>1.8</v>
      </c>
    </row>
    <row r="141" s="2" customFormat="1" ht="24" customHeight="1" spans="2:21">
      <c r="B141" s="28" t="s">
        <v>25</v>
      </c>
      <c r="C141" s="29" t="s">
        <v>33</v>
      </c>
      <c r="D141" s="29" t="s">
        <v>66</v>
      </c>
      <c r="E141" s="29" t="s">
        <v>37</v>
      </c>
      <c r="F141" s="29"/>
      <c r="G141" s="29">
        <v>4</v>
      </c>
      <c r="H141" s="29"/>
      <c r="I141" s="29"/>
      <c r="J141" s="29"/>
      <c r="K141" s="29">
        <v>2</v>
      </c>
      <c r="L141" s="49"/>
      <c r="M141" s="50" t="s">
        <v>71</v>
      </c>
      <c r="N141" s="79"/>
      <c r="O141" s="80"/>
      <c r="P141" s="53"/>
      <c r="Q141" s="74">
        <f t="shared" si="67"/>
        <v>2</v>
      </c>
      <c r="R141" s="75">
        <f t="shared" si="71"/>
        <v>8</v>
      </c>
      <c r="S141" s="76">
        <f t="shared" si="47"/>
        <v>0.7</v>
      </c>
      <c r="T141" s="77">
        <f t="shared" si="72"/>
        <v>5.6</v>
      </c>
      <c r="U141" s="78">
        <f t="shared" si="73"/>
        <v>2.4</v>
      </c>
    </row>
    <row r="142" s="2" customFormat="1" ht="24" customHeight="1" spans="2:21">
      <c r="B142" s="28" t="s">
        <v>25</v>
      </c>
      <c r="C142" s="29" t="s">
        <v>33</v>
      </c>
      <c r="D142" s="29" t="s">
        <v>66</v>
      </c>
      <c r="E142" s="29" t="s">
        <v>34</v>
      </c>
      <c r="F142" s="29"/>
      <c r="G142" s="29">
        <v>2</v>
      </c>
      <c r="H142" s="29"/>
      <c r="I142" s="29"/>
      <c r="J142" s="29"/>
      <c r="K142" s="29">
        <v>5</v>
      </c>
      <c r="L142" s="49" t="s">
        <v>35</v>
      </c>
      <c r="M142" s="50" t="s">
        <v>30</v>
      </c>
      <c r="N142" s="79"/>
      <c r="O142" s="80"/>
      <c r="P142" s="53"/>
      <c r="Q142" s="74">
        <f t="shared" si="67"/>
        <v>5</v>
      </c>
      <c r="R142" s="75">
        <f t="shared" si="71"/>
        <v>10</v>
      </c>
      <c r="S142" s="76">
        <f t="shared" si="47"/>
        <v>0.7</v>
      </c>
      <c r="T142" s="77">
        <f t="shared" si="72"/>
        <v>7</v>
      </c>
      <c r="U142" s="78">
        <f t="shared" si="73"/>
        <v>3</v>
      </c>
    </row>
    <row r="143" s="2" customFormat="1" ht="24" customHeight="1" spans="2:21">
      <c r="B143" s="28" t="s">
        <v>25</v>
      </c>
      <c r="C143" s="29" t="s">
        <v>33</v>
      </c>
      <c r="D143" s="29" t="s">
        <v>66</v>
      </c>
      <c r="E143" s="29" t="s">
        <v>39</v>
      </c>
      <c r="F143" s="29"/>
      <c r="G143" s="29">
        <v>2.5</v>
      </c>
      <c r="H143" s="29"/>
      <c r="I143" s="29"/>
      <c r="J143" s="29"/>
      <c r="K143" s="29">
        <v>3</v>
      </c>
      <c r="L143" s="49" t="s">
        <v>35</v>
      </c>
      <c r="M143" s="50" t="s">
        <v>30</v>
      </c>
      <c r="N143" s="79"/>
      <c r="O143" s="80"/>
      <c r="P143" s="53"/>
      <c r="Q143" s="74">
        <f t="shared" ref="Q143:Q146" si="74">K143</f>
        <v>3</v>
      </c>
      <c r="R143" s="75">
        <f t="shared" si="71"/>
        <v>7.5</v>
      </c>
      <c r="S143" s="76">
        <f t="shared" si="47"/>
        <v>0.7</v>
      </c>
      <c r="T143" s="77">
        <f t="shared" si="72"/>
        <v>5.25</v>
      </c>
      <c r="U143" s="78">
        <f t="shared" si="73"/>
        <v>2.25</v>
      </c>
    </row>
    <row r="144" s="2" customFormat="1" ht="24" customHeight="1" spans="2:21">
      <c r="B144" s="28" t="s">
        <v>25</v>
      </c>
      <c r="C144" s="29" t="s">
        <v>33</v>
      </c>
      <c r="D144" s="29" t="s">
        <v>66</v>
      </c>
      <c r="E144" s="29" t="s">
        <v>36</v>
      </c>
      <c r="F144" s="29"/>
      <c r="G144" s="29">
        <v>3</v>
      </c>
      <c r="H144" s="29"/>
      <c r="I144" s="29"/>
      <c r="J144" s="29"/>
      <c r="K144" s="29">
        <v>3</v>
      </c>
      <c r="L144" s="49" t="s">
        <v>35</v>
      </c>
      <c r="M144" s="50" t="s">
        <v>30</v>
      </c>
      <c r="N144" s="79"/>
      <c r="O144" s="80"/>
      <c r="P144" s="53"/>
      <c r="Q144" s="74">
        <f t="shared" si="74"/>
        <v>3</v>
      </c>
      <c r="R144" s="75">
        <f t="shared" si="71"/>
        <v>9</v>
      </c>
      <c r="S144" s="76">
        <f t="shared" si="47"/>
        <v>0.7</v>
      </c>
      <c r="T144" s="77">
        <f t="shared" si="72"/>
        <v>6.3</v>
      </c>
      <c r="U144" s="78">
        <f t="shared" si="73"/>
        <v>2.7</v>
      </c>
    </row>
    <row r="145" s="2" customFormat="1" ht="24" customHeight="1" spans="2:21">
      <c r="B145" s="28" t="s">
        <v>25</v>
      </c>
      <c r="C145" s="29" t="s">
        <v>33</v>
      </c>
      <c r="D145" s="29" t="s">
        <v>66</v>
      </c>
      <c r="E145" s="29" t="s">
        <v>37</v>
      </c>
      <c r="F145" s="29"/>
      <c r="G145" s="29">
        <v>4</v>
      </c>
      <c r="H145" s="29"/>
      <c r="I145" s="29"/>
      <c r="J145" s="29"/>
      <c r="K145" s="29">
        <v>4</v>
      </c>
      <c r="L145" s="49" t="s">
        <v>35</v>
      </c>
      <c r="M145" s="50" t="s">
        <v>30</v>
      </c>
      <c r="N145" s="79"/>
      <c r="O145" s="80"/>
      <c r="P145" s="53"/>
      <c r="Q145" s="74">
        <f t="shared" si="74"/>
        <v>4</v>
      </c>
      <c r="R145" s="75">
        <f t="shared" si="71"/>
        <v>16</v>
      </c>
      <c r="S145" s="76">
        <f t="shared" si="47"/>
        <v>0.7</v>
      </c>
      <c r="T145" s="77">
        <f t="shared" si="72"/>
        <v>11.2</v>
      </c>
      <c r="U145" s="78">
        <f t="shared" si="73"/>
        <v>4.8</v>
      </c>
    </row>
    <row r="146" s="2" customFormat="1" ht="24" customHeight="1" spans="2:21">
      <c r="B146" s="28" t="s">
        <v>25</v>
      </c>
      <c r="C146" s="29" t="s">
        <v>33</v>
      </c>
      <c r="D146" s="29" t="s">
        <v>66</v>
      </c>
      <c r="E146" s="29" t="s">
        <v>38</v>
      </c>
      <c r="F146" s="29"/>
      <c r="G146" s="29">
        <v>5</v>
      </c>
      <c r="H146" s="29"/>
      <c r="I146" s="29"/>
      <c r="J146" s="29"/>
      <c r="K146" s="29">
        <v>2</v>
      </c>
      <c r="L146" s="49" t="s">
        <v>35</v>
      </c>
      <c r="M146" s="50" t="s">
        <v>30</v>
      </c>
      <c r="N146" s="79"/>
      <c r="O146" s="80"/>
      <c r="P146" s="53"/>
      <c r="Q146" s="74">
        <f t="shared" si="74"/>
        <v>2</v>
      </c>
      <c r="R146" s="75">
        <f t="shared" si="71"/>
        <v>10</v>
      </c>
      <c r="S146" s="76">
        <f t="shared" si="47"/>
        <v>0.7</v>
      </c>
      <c r="T146" s="77">
        <f t="shared" si="72"/>
        <v>7</v>
      </c>
      <c r="U146" s="78">
        <f t="shared" si="73"/>
        <v>3</v>
      </c>
    </row>
    <row r="147" s="2" customFormat="1" ht="24" customHeight="1" spans="2:21">
      <c r="B147" s="28" t="s">
        <v>25</v>
      </c>
      <c r="C147" s="29" t="s">
        <v>26</v>
      </c>
      <c r="D147" s="29" t="s">
        <v>77</v>
      </c>
      <c r="E147" s="29" t="s">
        <v>46</v>
      </c>
      <c r="F147" s="29" t="s">
        <v>78</v>
      </c>
      <c r="G147" s="29">
        <v>1</v>
      </c>
      <c r="H147" s="29"/>
      <c r="I147" s="29"/>
      <c r="J147" s="29"/>
      <c r="K147" s="29">
        <v>7</v>
      </c>
      <c r="L147" s="49" t="s">
        <v>29</v>
      </c>
      <c r="M147" s="50" t="s">
        <v>30</v>
      </c>
      <c r="N147" s="79"/>
      <c r="O147" s="80"/>
      <c r="P147" s="53"/>
      <c r="Q147" s="74">
        <f>K147*2</f>
        <v>14</v>
      </c>
      <c r="R147" s="75">
        <f t="shared" ref="R147:R155" si="75">Q147*G147</f>
        <v>14</v>
      </c>
      <c r="S147" s="76">
        <f t="shared" ref="S147:S210" si="76">$S$7</f>
        <v>0.7</v>
      </c>
      <c r="T147" s="77">
        <f t="shared" ref="T147:T155" si="77">S147*R147</f>
        <v>9.8</v>
      </c>
      <c r="U147" s="78">
        <f t="shared" ref="U147:U155" si="78">R147-T147</f>
        <v>4.2</v>
      </c>
    </row>
    <row r="148" s="2" customFormat="1" ht="24" customHeight="1" spans="2:21">
      <c r="B148" s="28" t="s">
        <v>25</v>
      </c>
      <c r="C148" s="29" t="s">
        <v>26</v>
      </c>
      <c r="D148" s="29" t="s">
        <v>77</v>
      </c>
      <c r="E148" s="29" t="s">
        <v>28</v>
      </c>
      <c r="F148" s="29" t="s">
        <v>78</v>
      </c>
      <c r="G148" s="29">
        <v>1</v>
      </c>
      <c r="H148" s="29"/>
      <c r="I148" s="29"/>
      <c r="J148" s="29"/>
      <c r="K148" s="29">
        <v>5</v>
      </c>
      <c r="L148" s="49" t="s">
        <v>29</v>
      </c>
      <c r="M148" s="50" t="s">
        <v>30</v>
      </c>
      <c r="N148" s="79"/>
      <c r="O148" s="80"/>
      <c r="P148" s="53"/>
      <c r="Q148" s="74">
        <f>K148*2</f>
        <v>10</v>
      </c>
      <c r="R148" s="75">
        <f t="shared" si="75"/>
        <v>10</v>
      </c>
      <c r="S148" s="76">
        <f t="shared" si="76"/>
        <v>0.7</v>
      </c>
      <c r="T148" s="77">
        <f t="shared" si="77"/>
        <v>7</v>
      </c>
      <c r="U148" s="78">
        <f t="shared" si="78"/>
        <v>3</v>
      </c>
    </row>
    <row r="149" s="2" customFormat="1" ht="24" customHeight="1" spans="2:21">
      <c r="B149" s="28" t="s">
        <v>25</v>
      </c>
      <c r="C149" s="29" t="s">
        <v>26</v>
      </c>
      <c r="D149" s="29" t="s">
        <v>77</v>
      </c>
      <c r="E149" s="29" t="s">
        <v>28</v>
      </c>
      <c r="F149" s="29" t="s">
        <v>79</v>
      </c>
      <c r="G149" s="29">
        <v>1</v>
      </c>
      <c r="H149" s="29"/>
      <c r="I149" s="29"/>
      <c r="J149" s="29"/>
      <c r="K149" s="29">
        <v>8</v>
      </c>
      <c r="L149" s="49" t="s">
        <v>29</v>
      </c>
      <c r="M149" s="50" t="s">
        <v>30</v>
      </c>
      <c r="N149" s="79"/>
      <c r="O149" s="80"/>
      <c r="P149" s="53"/>
      <c r="Q149" s="74">
        <f t="shared" ref="Q149:Q155" si="79">K149*2</f>
        <v>16</v>
      </c>
      <c r="R149" s="75">
        <f t="shared" si="75"/>
        <v>16</v>
      </c>
      <c r="S149" s="76">
        <f t="shared" si="76"/>
        <v>0.7</v>
      </c>
      <c r="T149" s="77">
        <f t="shared" si="77"/>
        <v>11.2</v>
      </c>
      <c r="U149" s="78">
        <f t="shared" si="78"/>
        <v>4.8</v>
      </c>
    </row>
    <row r="150" s="2" customFormat="1" ht="24" customHeight="1" spans="2:21">
      <c r="B150" s="28" t="s">
        <v>25</v>
      </c>
      <c r="C150" s="29" t="s">
        <v>26</v>
      </c>
      <c r="D150" s="29" t="s">
        <v>77</v>
      </c>
      <c r="E150" s="29" t="s">
        <v>28</v>
      </c>
      <c r="F150" s="29" t="s">
        <v>46</v>
      </c>
      <c r="G150" s="29">
        <v>1</v>
      </c>
      <c r="H150" s="29"/>
      <c r="I150" s="29"/>
      <c r="J150" s="29"/>
      <c r="K150" s="29">
        <v>13</v>
      </c>
      <c r="L150" s="49" t="s">
        <v>29</v>
      </c>
      <c r="M150" s="50" t="s">
        <v>30</v>
      </c>
      <c r="N150" s="79"/>
      <c r="O150" s="80"/>
      <c r="P150" s="53"/>
      <c r="Q150" s="74">
        <f t="shared" si="79"/>
        <v>26</v>
      </c>
      <c r="R150" s="75">
        <f t="shared" si="75"/>
        <v>26</v>
      </c>
      <c r="S150" s="76">
        <f t="shared" si="76"/>
        <v>0.7</v>
      </c>
      <c r="T150" s="77">
        <f t="shared" si="77"/>
        <v>18.2</v>
      </c>
      <c r="U150" s="78">
        <f t="shared" si="78"/>
        <v>7.8</v>
      </c>
    </row>
    <row r="151" s="2" customFormat="1" ht="24" customHeight="1" spans="2:21">
      <c r="B151" s="28" t="s">
        <v>25</v>
      </c>
      <c r="C151" s="29" t="s">
        <v>26</v>
      </c>
      <c r="D151" s="29" t="s">
        <v>77</v>
      </c>
      <c r="E151" s="29" t="s">
        <v>31</v>
      </c>
      <c r="F151" s="29" t="s">
        <v>46</v>
      </c>
      <c r="G151" s="29">
        <v>1</v>
      </c>
      <c r="H151" s="29"/>
      <c r="I151" s="29"/>
      <c r="J151" s="29"/>
      <c r="K151" s="29">
        <v>4</v>
      </c>
      <c r="L151" s="49" t="s">
        <v>29</v>
      </c>
      <c r="M151" s="50" t="s">
        <v>30</v>
      </c>
      <c r="N151" s="79"/>
      <c r="O151" s="80"/>
      <c r="P151" s="53"/>
      <c r="Q151" s="74">
        <f t="shared" si="79"/>
        <v>8</v>
      </c>
      <c r="R151" s="75">
        <f t="shared" si="75"/>
        <v>8</v>
      </c>
      <c r="S151" s="76">
        <f t="shared" si="76"/>
        <v>0.7</v>
      </c>
      <c r="T151" s="77">
        <f t="shared" si="77"/>
        <v>5.6</v>
      </c>
      <c r="U151" s="78">
        <f t="shared" si="78"/>
        <v>2.4</v>
      </c>
    </row>
    <row r="152" s="2" customFormat="1" ht="24" customHeight="1" spans="2:21">
      <c r="B152" s="28" t="s">
        <v>25</v>
      </c>
      <c r="C152" s="29" t="s">
        <v>26</v>
      </c>
      <c r="D152" s="29" t="s">
        <v>77</v>
      </c>
      <c r="E152" s="29" t="s">
        <v>31</v>
      </c>
      <c r="F152" s="29" t="s">
        <v>28</v>
      </c>
      <c r="G152" s="29">
        <v>1</v>
      </c>
      <c r="H152" s="29"/>
      <c r="I152" s="29"/>
      <c r="J152" s="29"/>
      <c r="K152" s="29">
        <v>22</v>
      </c>
      <c r="L152" s="49" t="s">
        <v>29</v>
      </c>
      <c r="M152" s="50" t="s">
        <v>30</v>
      </c>
      <c r="N152" s="79"/>
      <c r="O152" s="80"/>
      <c r="P152" s="53"/>
      <c r="Q152" s="74">
        <f t="shared" si="79"/>
        <v>44</v>
      </c>
      <c r="R152" s="75">
        <f t="shared" si="75"/>
        <v>44</v>
      </c>
      <c r="S152" s="76">
        <f t="shared" si="76"/>
        <v>0.7</v>
      </c>
      <c r="T152" s="77">
        <f t="shared" si="77"/>
        <v>30.8</v>
      </c>
      <c r="U152" s="78">
        <f t="shared" si="78"/>
        <v>13.2</v>
      </c>
    </row>
    <row r="153" s="2" customFormat="1" ht="24" customHeight="1" spans="2:21">
      <c r="B153" s="28" t="s">
        <v>25</v>
      </c>
      <c r="C153" s="29" t="s">
        <v>26</v>
      </c>
      <c r="D153" s="29" t="s">
        <v>77</v>
      </c>
      <c r="E153" s="29" t="s">
        <v>32</v>
      </c>
      <c r="F153" s="29" t="s">
        <v>28</v>
      </c>
      <c r="G153" s="29">
        <v>1.25</v>
      </c>
      <c r="H153" s="29"/>
      <c r="I153" s="29"/>
      <c r="J153" s="29"/>
      <c r="K153" s="29">
        <v>3</v>
      </c>
      <c r="L153" s="49" t="s">
        <v>29</v>
      </c>
      <c r="M153" s="50" t="s">
        <v>30</v>
      </c>
      <c r="N153" s="79"/>
      <c r="O153" s="80"/>
      <c r="P153" s="53"/>
      <c r="Q153" s="74">
        <f t="shared" si="79"/>
        <v>6</v>
      </c>
      <c r="R153" s="75">
        <f t="shared" si="75"/>
        <v>7.5</v>
      </c>
      <c r="S153" s="76">
        <f t="shared" si="76"/>
        <v>0.7</v>
      </c>
      <c r="T153" s="77">
        <f t="shared" si="77"/>
        <v>5.25</v>
      </c>
      <c r="U153" s="78">
        <f t="shared" si="78"/>
        <v>2.25</v>
      </c>
    </row>
    <row r="154" s="2" customFormat="1" ht="24" customHeight="1" spans="2:21">
      <c r="B154" s="28" t="s">
        <v>25</v>
      </c>
      <c r="C154" s="29" t="s">
        <v>26</v>
      </c>
      <c r="D154" s="29" t="s">
        <v>77</v>
      </c>
      <c r="E154" s="29" t="s">
        <v>32</v>
      </c>
      <c r="F154" s="29" t="s">
        <v>31</v>
      </c>
      <c r="G154" s="29">
        <v>1.25</v>
      </c>
      <c r="H154" s="29"/>
      <c r="I154" s="29"/>
      <c r="J154" s="29"/>
      <c r="K154" s="29">
        <v>6</v>
      </c>
      <c r="L154" s="49" t="s">
        <v>29</v>
      </c>
      <c r="M154" s="50" t="s">
        <v>30</v>
      </c>
      <c r="N154" s="79"/>
      <c r="O154" s="80"/>
      <c r="P154" s="53"/>
      <c r="Q154" s="74">
        <f t="shared" si="79"/>
        <v>12</v>
      </c>
      <c r="R154" s="75">
        <f t="shared" si="75"/>
        <v>15</v>
      </c>
      <c r="S154" s="76">
        <f t="shared" si="76"/>
        <v>0.7</v>
      </c>
      <c r="T154" s="77">
        <f t="shared" si="77"/>
        <v>10.5</v>
      </c>
      <c r="U154" s="78">
        <f t="shared" si="78"/>
        <v>4.5</v>
      </c>
    </row>
    <row r="155" s="2" customFormat="1" ht="24" customHeight="1" spans="2:21">
      <c r="B155" s="28" t="s">
        <v>25</v>
      </c>
      <c r="C155" s="29" t="s">
        <v>26</v>
      </c>
      <c r="D155" s="29" t="s">
        <v>77</v>
      </c>
      <c r="E155" s="29" t="s">
        <v>32</v>
      </c>
      <c r="F155" s="29" t="s">
        <v>80</v>
      </c>
      <c r="G155" s="29">
        <v>1.375</v>
      </c>
      <c r="H155" s="29"/>
      <c r="I155" s="29"/>
      <c r="J155" s="29"/>
      <c r="K155" s="29">
        <v>2</v>
      </c>
      <c r="L155" s="49" t="s">
        <v>29</v>
      </c>
      <c r="M155" s="50" t="s">
        <v>30</v>
      </c>
      <c r="N155" s="79"/>
      <c r="O155" s="80"/>
      <c r="P155" s="53"/>
      <c r="Q155" s="74">
        <f t="shared" si="79"/>
        <v>4</v>
      </c>
      <c r="R155" s="75">
        <f t="shared" si="75"/>
        <v>5.5</v>
      </c>
      <c r="S155" s="76">
        <f t="shared" si="76"/>
        <v>0.7</v>
      </c>
      <c r="T155" s="77">
        <f t="shared" si="77"/>
        <v>3.85</v>
      </c>
      <c r="U155" s="78">
        <f t="shared" si="78"/>
        <v>1.65</v>
      </c>
    </row>
    <row r="156" s="2" customFormat="1" ht="24" customHeight="1" spans="2:21">
      <c r="B156" s="28" t="s">
        <v>25</v>
      </c>
      <c r="C156" s="29" t="s">
        <v>26</v>
      </c>
      <c r="D156" s="29" t="s">
        <v>77</v>
      </c>
      <c r="E156" s="29" t="s">
        <v>32</v>
      </c>
      <c r="F156" s="29" t="s">
        <v>28</v>
      </c>
      <c r="G156" s="29">
        <v>1.25</v>
      </c>
      <c r="H156" s="29"/>
      <c r="I156" s="29"/>
      <c r="J156" s="29"/>
      <c r="K156" s="29">
        <v>17</v>
      </c>
      <c r="L156" s="49" t="s">
        <v>29</v>
      </c>
      <c r="M156" s="50" t="s">
        <v>75</v>
      </c>
      <c r="N156" s="79"/>
      <c r="O156" s="80"/>
      <c r="P156" s="53"/>
      <c r="Q156" s="74">
        <f t="shared" ref="Q156:Q171" si="80">K156*2</f>
        <v>34</v>
      </c>
      <c r="R156" s="75">
        <f t="shared" ref="R156:R171" si="81">Q156*G156</f>
        <v>42.5</v>
      </c>
      <c r="S156" s="76">
        <f t="shared" si="76"/>
        <v>0.7</v>
      </c>
      <c r="T156" s="77">
        <f t="shared" ref="T156:T171" si="82">S156*R156</f>
        <v>29.75</v>
      </c>
      <c r="U156" s="78">
        <f t="shared" ref="U156:U171" si="83">R156-T156</f>
        <v>12.75</v>
      </c>
    </row>
    <row r="157" s="2" customFormat="1" ht="24" customHeight="1" spans="2:21">
      <c r="B157" s="28" t="s">
        <v>25</v>
      </c>
      <c r="C157" s="29" t="s">
        <v>26</v>
      </c>
      <c r="D157" s="29" t="s">
        <v>77</v>
      </c>
      <c r="E157" s="29" t="s">
        <v>32</v>
      </c>
      <c r="F157" s="29" t="s">
        <v>31</v>
      </c>
      <c r="G157" s="29">
        <v>1.25</v>
      </c>
      <c r="H157" s="29"/>
      <c r="I157" s="29"/>
      <c r="J157" s="29"/>
      <c r="K157" s="29">
        <v>2</v>
      </c>
      <c r="L157" s="49" t="s">
        <v>29</v>
      </c>
      <c r="M157" s="50" t="s">
        <v>75</v>
      </c>
      <c r="N157" s="79"/>
      <c r="O157" s="80"/>
      <c r="P157" s="53"/>
      <c r="Q157" s="74">
        <f t="shared" si="80"/>
        <v>4</v>
      </c>
      <c r="R157" s="75">
        <f t="shared" si="81"/>
        <v>5</v>
      </c>
      <c r="S157" s="76">
        <f t="shared" si="76"/>
        <v>0.7</v>
      </c>
      <c r="T157" s="77">
        <f t="shared" si="82"/>
        <v>3.5</v>
      </c>
      <c r="U157" s="78">
        <f t="shared" si="83"/>
        <v>1.5</v>
      </c>
    </row>
    <row r="158" s="2" customFormat="1" ht="24" customHeight="1" spans="2:21">
      <c r="B158" s="28" t="s">
        <v>25</v>
      </c>
      <c r="C158" s="29" t="s">
        <v>26</v>
      </c>
      <c r="D158" s="29" t="s">
        <v>77</v>
      </c>
      <c r="E158" s="29" t="s">
        <v>28</v>
      </c>
      <c r="F158" s="29" t="s">
        <v>46</v>
      </c>
      <c r="G158" s="29">
        <v>1</v>
      </c>
      <c r="H158" s="29"/>
      <c r="I158" s="29"/>
      <c r="J158" s="29"/>
      <c r="K158" s="29">
        <v>6</v>
      </c>
      <c r="L158" s="49" t="s">
        <v>29</v>
      </c>
      <c r="M158" s="50" t="s">
        <v>73</v>
      </c>
      <c r="N158" s="51"/>
      <c r="O158" s="52"/>
      <c r="P158" s="53"/>
      <c r="Q158" s="74">
        <f t="shared" si="80"/>
        <v>12</v>
      </c>
      <c r="R158" s="75">
        <f t="shared" si="81"/>
        <v>12</v>
      </c>
      <c r="S158" s="76">
        <f t="shared" si="76"/>
        <v>0.7</v>
      </c>
      <c r="T158" s="77">
        <f t="shared" si="82"/>
        <v>8.4</v>
      </c>
      <c r="U158" s="78">
        <f t="shared" si="83"/>
        <v>3.6</v>
      </c>
    </row>
    <row r="159" s="2" customFormat="1" ht="24" customHeight="1" spans="2:21">
      <c r="B159" s="28" t="s">
        <v>25</v>
      </c>
      <c r="C159" s="29" t="s">
        <v>26</v>
      </c>
      <c r="D159" s="29" t="s">
        <v>77</v>
      </c>
      <c r="E159" s="29" t="s">
        <v>31</v>
      </c>
      <c r="F159" s="29" t="s">
        <v>46</v>
      </c>
      <c r="G159" s="29">
        <v>1</v>
      </c>
      <c r="H159" s="29"/>
      <c r="I159" s="29"/>
      <c r="J159" s="29"/>
      <c r="K159" s="29">
        <v>4</v>
      </c>
      <c r="L159" s="49" t="s">
        <v>29</v>
      </c>
      <c r="M159" s="50" t="s">
        <v>73</v>
      </c>
      <c r="N159" s="51"/>
      <c r="O159" s="52"/>
      <c r="P159" s="53"/>
      <c r="Q159" s="74">
        <f t="shared" si="80"/>
        <v>8</v>
      </c>
      <c r="R159" s="75">
        <f t="shared" si="81"/>
        <v>8</v>
      </c>
      <c r="S159" s="76">
        <f t="shared" si="76"/>
        <v>0.7</v>
      </c>
      <c r="T159" s="77">
        <f t="shared" si="82"/>
        <v>5.6</v>
      </c>
      <c r="U159" s="78">
        <f t="shared" si="83"/>
        <v>2.4</v>
      </c>
    </row>
    <row r="160" s="2" customFormat="1" ht="24" customHeight="1" spans="2:21">
      <c r="B160" s="28" t="s">
        <v>25</v>
      </c>
      <c r="C160" s="29" t="s">
        <v>26</v>
      </c>
      <c r="D160" s="29" t="s">
        <v>77</v>
      </c>
      <c r="E160" s="29" t="s">
        <v>31</v>
      </c>
      <c r="F160" s="29" t="s">
        <v>28</v>
      </c>
      <c r="G160" s="29">
        <v>1</v>
      </c>
      <c r="H160" s="29"/>
      <c r="I160" s="29"/>
      <c r="J160" s="29"/>
      <c r="K160" s="29">
        <v>3</v>
      </c>
      <c r="L160" s="49" t="s">
        <v>29</v>
      </c>
      <c r="M160" s="50" t="s">
        <v>73</v>
      </c>
      <c r="N160" s="51"/>
      <c r="O160" s="52"/>
      <c r="P160" s="53"/>
      <c r="Q160" s="74">
        <f t="shared" si="80"/>
        <v>6</v>
      </c>
      <c r="R160" s="75">
        <f t="shared" si="81"/>
        <v>6</v>
      </c>
      <c r="S160" s="76">
        <f t="shared" si="76"/>
        <v>0.7</v>
      </c>
      <c r="T160" s="77">
        <f t="shared" si="82"/>
        <v>4.2</v>
      </c>
      <c r="U160" s="78">
        <f t="shared" si="83"/>
        <v>1.8</v>
      </c>
    </row>
    <row r="161" s="2" customFormat="1" ht="24" customHeight="1" spans="2:21">
      <c r="B161" s="28" t="s">
        <v>25</v>
      </c>
      <c r="C161" s="29" t="s">
        <v>26</v>
      </c>
      <c r="D161" s="29" t="s">
        <v>77</v>
      </c>
      <c r="E161" s="29" t="s">
        <v>32</v>
      </c>
      <c r="F161" s="29" t="s">
        <v>28</v>
      </c>
      <c r="G161" s="29">
        <v>1.25</v>
      </c>
      <c r="H161" s="29"/>
      <c r="I161" s="29"/>
      <c r="J161" s="29"/>
      <c r="K161" s="29">
        <v>2</v>
      </c>
      <c r="L161" s="49" t="s">
        <v>29</v>
      </c>
      <c r="M161" s="50" t="s">
        <v>73</v>
      </c>
      <c r="N161" s="51"/>
      <c r="O161" s="52"/>
      <c r="P161" s="53"/>
      <c r="Q161" s="74">
        <f t="shared" si="80"/>
        <v>4</v>
      </c>
      <c r="R161" s="75">
        <f t="shared" si="81"/>
        <v>5</v>
      </c>
      <c r="S161" s="76">
        <f t="shared" si="76"/>
        <v>0.7</v>
      </c>
      <c r="T161" s="77">
        <f t="shared" si="82"/>
        <v>3.5</v>
      </c>
      <c r="U161" s="78">
        <f t="shared" si="83"/>
        <v>1.5</v>
      </c>
    </row>
    <row r="162" s="2" customFormat="1" ht="24" customHeight="1" spans="2:21">
      <c r="B162" s="28" t="s">
        <v>25</v>
      </c>
      <c r="C162" s="29" t="s">
        <v>26</v>
      </c>
      <c r="D162" s="29" t="s">
        <v>77</v>
      </c>
      <c r="E162" s="29" t="s">
        <v>32</v>
      </c>
      <c r="F162" s="29" t="s">
        <v>31</v>
      </c>
      <c r="G162" s="29">
        <v>1.25</v>
      </c>
      <c r="H162" s="29"/>
      <c r="I162" s="29"/>
      <c r="J162" s="29"/>
      <c r="K162" s="29">
        <v>5</v>
      </c>
      <c r="L162" s="49" t="s">
        <v>29</v>
      </c>
      <c r="M162" s="50" t="s">
        <v>73</v>
      </c>
      <c r="N162" s="51"/>
      <c r="O162" s="52"/>
      <c r="P162" s="53"/>
      <c r="Q162" s="74">
        <f t="shared" si="80"/>
        <v>10</v>
      </c>
      <c r="R162" s="75">
        <f t="shared" si="81"/>
        <v>12.5</v>
      </c>
      <c r="S162" s="76">
        <f t="shared" si="76"/>
        <v>0.7</v>
      </c>
      <c r="T162" s="77">
        <f t="shared" si="82"/>
        <v>8.75</v>
      </c>
      <c r="U162" s="78">
        <f t="shared" si="83"/>
        <v>3.75</v>
      </c>
    </row>
    <row r="163" s="2" customFormat="1" ht="24" customHeight="1" spans="2:21">
      <c r="B163" s="28" t="s">
        <v>25</v>
      </c>
      <c r="C163" s="29" t="s">
        <v>26</v>
      </c>
      <c r="D163" s="29" t="s">
        <v>77</v>
      </c>
      <c r="E163" s="29" t="s">
        <v>32</v>
      </c>
      <c r="F163" s="29" t="s">
        <v>80</v>
      </c>
      <c r="G163" s="29">
        <v>1.375</v>
      </c>
      <c r="H163" s="29"/>
      <c r="I163" s="29"/>
      <c r="J163" s="29"/>
      <c r="K163" s="29">
        <v>4</v>
      </c>
      <c r="L163" s="49" t="s">
        <v>29</v>
      </c>
      <c r="M163" s="50" t="s">
        <v>73</v>
      </c>
      <c r="N163" s="51"/>
      <c r="O163" s="52"/>
      <c r="P163" s="53"/>
      <c r="Q163" s="74">
        <f t="shared" si="80"/>
        <v>8</v>
      </c>
      <c r="R163" s="75">
        <f t="shared" si="81"/>
        <v>11</v>
      </c>
      <c r="S163" s="76">
        <f t="shared" si="76"/>
        <v>0.7</v>
      </c>
      <c r="T163" s="77">
        <f t="shared" si="82"/>
        <v>7.7</v>
      </c>
      <c r="U163" s="78">
        <f t="shared" si="83"/>
        <v>3.3</v>
      </c>
    </row>
    <row r="164" s="2" customFormat="1" ht="24" customHeight="1" spans="2:21">
      <c r="B164" s="28" t="s">
        <v>25</v>
      </c>
      <c r="C164" s="29" t="s">
        <v>33</v>
      </c>
      <c r="D164" s="29" t="s">
        <v>62</v>
      </c>
      <c r="E164" s="29" t="s">
        <v>39</v>
      </c>
      <c r="F164" s="29" t="s">
        <v>32</v>
      </c>
      <c r="G164" s="29">
        <f>(2.5+1.5)/2</f>
        <v>2</v>
      </c>
      <c r="H164" s="29"/>
      <c r="I164" s="29"/>
      <c r="J164" s="29"/>
      <c r="K164" s="29">
        <v>3</v>
      </c>
      <c r="L164" s="49"/>
      <c r="M164" s="50" t="s">
        <v>42</v>
      </c>
      <c r="N164" s="51"/>
      <c r="O164" s="52"/>
      <c r="P164" s="53"/>
      <c r="Q164" s="74">
        <f t="shared" si="80"/>
        <v>6</v>
      </c>
      <c r="R164" s="75">
        <f t="shared" si="81"/>
        <v>12</v>
      </c>
      <c r="S164" s="76">
        <f t="shared" si="76"/>
        <v>0.7</v>
      </c>
      <c r="T164" s="77">
        <f t="shared" si="82"/>
        <v>8.4</v>
      </c>
      <c r="U164" s="78">
        <f t="shared" si="83"/>
        <v>3.6</v>
      </c>
    </row>
    <row r="165" s="2" customFormat="1" ht="24" customHeight="1" spans="2:21">
      <c r="B165" s="28" t="s">
        <v>25</v>
      </c>
      <c r="C165" s="29" t="s">
        <v>33</v>
      </c>
      <c r="D165" s="29" t="s">
        <v>62</v>
      </c>
      <c r="E165" s="29" t="s">
        <v>36</v>
      </c>
      <c r="F165" s="29" t="s">
        <v>32</v>
      </c>
      <c r="G165" s="29">
        <f>(3+1.5)/2</f>
        <v>2.25</v>
      </c>
      <c r="H165" s="29"/>
      <c r="I165" s="29"/>
      <c r="J165" s="29"/>
      <c r="K165" s="29">
        <v>2</v>
      </c>
      <c r="L165" s="49"/>
      <c r="M165" s="50" t="s">
        <v>42</v>
      </c>
      <c r="N165" s="51"/>
      <c r="O165" s="52"/>
      <c r="P165" s="53"/>
      <c r="Q165" s="74">
        <f t="shared" si="80"/>
        <v>4</v>
      </c>
      <c r="R165" s="75">
        <f t="shared" si="81"/>
        <v>9</v>
      </c>
      <c r="S165" s="76">
        <f t="shared" si="76"/>
        <v>0.7</v>
      </c>
      <c r="T165" s="77">
        <f t="shared" si="82"/>
        <v>6.3</v>
      </c>
      <c r="U165" s="78">
        <f t="shared" si="83"/>
        <v>2.7</v>
      </c>
    </row>
    <row r="166" s="2" customFormat="1" ht="24" customHeight="1" spans="2:21">
      <c r="B166" s="28" t="s">
        <v>25</v>
      </c>
      <c r="C166" s="29" t="s">
        <v>33</v>
      </c>
      <c r="D166" s="29" t="s">
        <v>62</v>
      </c>
      <c r="E166" s="29" t="s">
        <v>37</v>
      </c>
      <c r="F166" s="29" t="s">
        <v>32</v>
      </c>
      <c r="G166" s="29">
        <f>(4+1.5)/2</f>
        <v>2.75</v>
      </c>
      <c r="H166" s="29"/>
      <c r="I166" s="29"/>
      <c r="J166" s="29"/>
      <c r="K166" s="29">
        <v>2</v>
      </c>
      <c r="L166" s="49"/>
      <c r="M166" s="50" t="s">
        <v>42</v>
      </c>
      <c r="N166" s="51"/>
      <c r="O166" s="52"/>
      <c r="P166" s="53"/>
      <c r="Q166" s="74">
        <f t="shared" si="80"/>
        <v>4</v>
      </c>
      <c r="R166" s="75">
        <f t="shared" si="81"/>
        <v>11</v>
      </c>
      <c r="S166" s="76">
        <f t="shared" si="76"/>
        <v>0.7</v>
      </c>
      <c r="T166" s="77">
        <f t="shared" si="82"/>
        <v>7.7</v>
      </c>
      <c r="U166" s="78">
        <f t="shared" si="83"/>
        <v>3.3</v>
      </c>
    </row>
    <row r="167" s="2" customFormat="1" ht="24" customHeight="1" spans="2:21">
      <c r="B167" s="28" t="s">
        <v>25</v>
      </c>
      <c r="C167" s="29" t="s">
        <v>33</v>
      </c>
      <c r="D167" s="29" t="s">
        <v>62</v>
      </c>
      <c r="E167" s="29" t="s">
        <v>37</v>
      </c>
      <c r="F167" s="29" t="s">
        <v>36</v>
      </c>
      <c r="G167" s="29">
        <f>(4+3)/2</f>
        <v>3.5</v>
      </c>
      <c r="H167" s="29"/>
      <c r="I167" s="29"/>
      <c r="J167" s="29"/>
      <c r="K167" s="29">
        <v>2</v>
      </c>
      <c r="L167" s="49"/>
      <c r="M167" s="50" t="s">
        <v>42</v>
      </c>
      <c r="N167" s="51"/>
      <c r="O167" s="52"/>
      <c r="P167" s="53"/>
      <c r="Q167" s="74">
        <f t="shared" si="80"/>
        <v>4</v>
      </c>
      <c r="R167" s="75">
        <f t="shared" si="81"/>
        <v>14</v>
      </c>
      <c r="S167" s="76">
        <f t="shared" si="76"/>
        <v>0.7</v>
      </c>
      <c r="T167" s="77">
        <f t="shared" si="82"/>
        <v>9.8</v>
      </c>
      <c r="U167" s="78">
        <f t="shared" si="83"/>
        <v>4.2</v>
      </c>
    </row>
    <row r="168" s="2" customFormat="1" ht="24" customHeight="1" spans="2:21">
      <c r="B168" s="28" t="s">
        <v>25</v>
      </c>
      <c r="C168" s="29" t="s">
        <v>33</v>
      </c>
      <c r="D168" s="29" t="s">
        <v>62</v>
      </c>
      <c r="E168" s="29" t="s">
        <v>38</v>
      </c>
      <c r="F168" s="29" t="s">
        <v>34</v>
      </c>
      <c r="G168" s="29">
        <f>(5+2)/2</f>
        <v>3.5</v>
      </c>
      <c r="H168" s="29"/>
      <c r="I168" s="29"/>
      <c r="J168" s="29"/>
      <c r="K168" s="29">
        <v>2</v>
      </c>
      <c r="L168" s="49"/>
      <c r="M168" s="50" t="s">
        <v>42</v>
      </c>
      <c r="N168" s="51"/>
      <c r="O168" s="52"/>
      <c r="P168" s="53"/>
      <c r="Q168" s="74">
        <f t="shared" si="80"/>
        <v>4</v>
      </c>
      <c r="R168" s="75">
        <f t="shared" si="81"/>
        <v>14</v>
      </c>
      <c r="S168" s="76">
        <f t="shared" si="76"/>
        <v>0.7</v>
      </c>
      <c r="T168" s="77">
        <f t="shared" si="82"/>
        <v>9.8</v>
      </c>
      <c r="U168" s="78">
        <f t="shared" si="83"/>
        <v>4.2</v>
      </c>
    </row>
    <row r="169" s="2" customFormat="1" ht="24" customHeight="1" spans="2:21">
      <c r="B169" s="28" t="s">
        <v>25</v>
      </c>
      <c r="C169" s="29" t="s">
        <v>33</v>
      </c>
      <c r="D169" s="29" t="s">
        <v>62</v>
      </c>
      <c r="E169" s="29" t="s">
        <v>47</v>
      </c>
      <c r="F169" s="29" t="s">
        <v>38</v>
      </c>
      <c r="G169" s="29">
        <f>(8+5)/2</f>
        <v>6.5</v>
      </c>
      <c r="H169" s="29"/>
      <c r="I169" s="29"/>
      <c r="J169" s="29"/>
      <c r="K169" s="29">
        <v>1</v>
      </c>
      <c r="L169" s="49"/>
      <c r="M169" s="50" t="s">
        <v>42</v>
      </c>
      <c r="N169" s="51"/>
      <c r="O169" s="52"/>
      <c r="P169" s="53"/>
      <c r="Q169" s="74">
        <f t="shared" si="80"/>
        <v>2</v>
      </c>
      <c r="R169" s="75">
        <f t="shared" si="81"/>
        <v>13</v>
      </c>
      <c r="S169" s="76">
        <f t="shared" si="76"/>
        <v>0.7</v>
      </c>
      <c r="T169" s="77">
        <f t="shared" si="82"/>
        <v>9.1</v>
      </c>
      <c r="U169" s="78">
        <f t="shared" si="83"/>
        <v>3.9</v>
      </c>
    </row>
    <row r="170" s="2" customFormat="1" ht="24" customHeight="1" spans="2:21">
      <c r="B170" s="28" t="s">
        <v>25</v>
      </c>
      <c r="C170" s="29" t="s">
        <v>33</v>
      </c>
      <c r="D170" s="29" t="s">
        <v>62</v>
      </c>
      <c r="E170" s="29" t="s">
        <v>41</v>
      </c>
      <c r="F170" s="29" t="s">
        <v>38</v>
      </c>
      <c r="G170" s="29">
        <f>(12+5)/2</f>
        <v>8.5</v>
      </c>
      <c r="H170" s="29"/>
      <c r="I170" s="29"/>
      <c r="J170" s="29"/>
      <c r="K170" s="29">
        <v>0</v>
      </c>
      <c r="L170" s="49"/>
      <c r="M170" s="50" t="s">
        <v>42</v>
      </c>
      <c r="N170" s="51"/>
      <c r="O170" s="52"/>
      <c r="P170" s="53"/>
      <c r="Q170" s="74">
        <f t="shared" si="80"/>
        <v>0</v>
      </c>
      <c r="R170" s="75">
        <f t="shared" si="81"/>
        <v>0</v>
      </c>
      <c r="S170" s="76">
        <f t="shared" si="76"/>
        <v>0.7</v>
      </c>
      <c r="T170" s="77">
        <f t="shared" si="82"/>
        <v>0</v>
      </c>
      <c r="U170" s="78">
        <f t="shared" si="83"/>
        <v>0</v>
      </c>
    </row>
    <row r="171" s="2" customFormat="1" ht="24" customHeight="1" spans="2:21">
      <c r="B171" s="28" t="s">
        <v>25</v>
      </c>
      <c r="C171" s="29" t="s">
        <v>33</v>
      </c>
      <c r="D171" s="29" t="s">
        <v>62</v>
      </c>
      <c r="E171" s="29" t="s">
        <v>41</v>
      </c>
      <c r="F171" s="29" t="s">
        <v>47</v>
      </c>
      <c r="G171" s="29">
        <f>(12+8)/2</f>
        <v>10</v>
      </c>
      <c r="H171" s="29"/>
      <c r="I171" s="29"/>
      <c r="J171" s="29"/>
      <c r="K171" s="29">
        <v>1</v>
      </c>
      <c r="L171" s="49"/>
      <c r="M171" s="50" t="s">
        <v>42</v>
      </c>
      <c r="N171" s="51"/>
      <c r="O171" s="52"/>
      <c r="P171" s="53"/>
      <c r="Q171" s="74">
        <f t="shared" si="80"/>
        <v>2</v>
      </c>
      <c r="R171" s="75">
        <f t="shared" si="81"/>
        <v>20</v>
      </c>
      <c r="S171" s="76">
        <f t="shared" si="76"/>
        <v>0.7</v>
      </c>
      <c r="T171" s="77">
        <f t="shared" si="82"/>
        <v>14</v>
      </c>
      <c r="U171" s="78">
        <f t="shared" si="83"/>
        <v>6</v>
      </c>
    </row>
    <row r="172" s="2" customFormat="1" ht="24" customHeight="1" spans="2:21">
      <c r="B172" s="28" t="s">
        <v>25</v>
      </c>
      <c r="C172" s="29" t="s">
        <v>33</v>
      </c>
      <c r="D172" s="29" t="s">
        <v>62</v>
      </c>
      <c r="E172" s="29" t="s">
        <v>34</v>
      </c>
      <c r="F172" s="29" t="s">
        <v>32</v>
      </c>
      <c r="G172" s="29">
        <f>(2+1.5)/2</f>
        <v>1.75</v>
      </c>
      <c r="H172" s="29"/>
      <c r="I172" s="29"/>
      <c r="J172" s="29"/>
      <c r="K172" s="29">
        <v>5</v>
      </c>
      <c r="L172" s="49"/>
      <c r="M172" s="50" t="s">
        <v>71</v>
      </c>
      <c r="N172" s="79"/>
      <c r="O172" s="80"/>
      <c r="P172" s="53"/>
      <c r="Q172" s="74">
        <f t="shared" ref="Q172:Q215" si="84">K172*2</f>
        <v>10</v>
      </c>
      <c r="R172" s="75">
        <f t="shared" ref="R172:R221" si="85">Q172*G172</f>
        <v>17.5</v>
      </c>
      <c r="S172" s="76">
        <f t="shared" si="76"/>
        <v>0.7</v>
      </c>
      <c r="T172" s="77">
        <f t="shared" ref="T172:T180" si="86">S172*R172</f>
        <v>12.25</v>
      </c>
      <c r="U172" s="78">
        <f t="shared" ref="U172:U180" si="87">R172-T172</f>
        <v>5.25</v>
      </c>
    </row>
    <row r="173" s="2" customFormat="1" ht="24" customHeight="1" spans="2:21">
      <c r="B173" s="28" t="s">
        <v>25</v>
      </c>
      <c r="C173" s="29" t="s">
        <v>33</v>
      </c>
      <c r="D173" s="29" t="s">
        <v>62</v>
      </c>
      <c r="E173" s="29" t="s">
        <v>39</v>
      </c>
      <c r="F173" s="29" t="s">
        <v>34</v>
      </c>
      <c r="G173" s="29">
        <f>(2.5+2)/2</f>
        <v>2.25</v>
      </c>
      <c r="H173" s="29"/>
      <c r="I173" s="29"/>
      <c r="J173" s="29"/>
      <c r="K173" s="29">
        <v>2</v>
      </c>
      <c r="L173" s="49"/>
      <c r="M173" s="50" t="s">
        <v>71</v>
      </c>
      <c r="N173" s="79"/>
      <c r="O173" s="80"/>
      <c r="P173" s="53"/>
      <c r="Q173" s="74">
        <f t="shared" si="84"/>
        <v>4</v>
      </c>
      <c r="R173" s="75">
        <f t="shared" si="85"/>
        <v>9</v>
      </c>
      <c r="S173" s="76">
        <f t="shared" si="76"/>
        <v>0.7</v>
      </c>
      <c r="T173" s="77">
        <f t="shared" si="86"/>
        <v>6.3</v>
      </c>
      <c r="U173" s="78">
        <f t="shared" si="87"/>
        <v>2.7</v>
      </c>
    </row>
    <row r="174" s="2" customFormat="1" ht="24" customHeight="1" spans="2:21">
      <c r="B174" s="28" t="s">
        <v>25</v>
      </c>
      <c r="C174" s="29" t="s">
        <v>33</v>
      </c>
      <c r="D174" s="29" t="s">
        <v>62</v>
      </c>
      <c r="E174" s="29" t="s">
        <v>39</v>
      </c>
      <c r="F174" s="29" t="s">
        <v>32</v>
      </c>
      <c r="G174" s="29">
        <f>(2.5+1.5)/2</f>
        <v>2</v>
      </c>
      <c r="H174" s="29"/>
      <c r="I174" s="29"/>
      <c r="J174" s="29"/>
      <c r="K174" s="29">
        <v>2</v>
      </c>
      <c r="L174" s="49"/>
      <c r="M174" s="50" t="s">
        <v>71</v>
      </c>
      <c r="N174" s="79"/>
      <c r="O174" s="80"/>
      <c r="P174" s="53"/>
      <c r="Q174" s="74">
        <f t="shared" si="84"/>
        <v>4</v>
      </c>
      <c r="R174" s="75">
        <f t="shared" si="85"/>
        <v>8</v>
      </c>
      <c r="S174" s="76">
        <f t="shared" si="76"/>
        <v>0.7</v>
      </c>
      <c r="T174" s="77">
        <f t="shared" si="86"/>
        <v>5.6</v>
      </c>
      <c r="U174" s="78">
        <f t="shared" si="87"/>
        <v>2.4</v>
      </c>
    </row>
    <row r="175" s="2" customFormat="1" ht="24" customHeight="1" spans="2:21">
      <c r="B175" s="28" t="s">
        <v>25</v>
      </c>
      <c r="C175" s="29" t="s">
        <v>33</v>
      </c>
      <c r="D175" s="29" t="s">
        <v>62</v>
      </c>
      <c r="E175" s="29" t="s">
        <v>36</v>
      </c>
      <c r="F175" s="29" t="s">
        <v>39</v>
      </c>
      <c r="G175" s="29">
        <f>(3+2.5)/2</f>
        <v>2.75</v>
      </c>
      <c r="H175" s="29"/>
      <c r="I175" s="29"/>
      <c r="J175" s="29"/>
      <c r="K175" s="29">
        <v>2</v>
      </c>
      <c r="L175" s="49"/>
      <c r="M175" s="50" t="s">
        <v>71</v>
      </c>
      <c r="N175" s="79"/>
      <c r="O175" s="80"/>
      <c r="P175" s="53"/>
      <c r="Q175" s="74">
        <f t="shared" si="84"/>
        <v>4</v>
      </c>
      <c r="R175" s="75">
        <f t="shared" si="85"/>
        <v>11</v>
      </c>
      <c r="S175" s="76">
        <f t="shared" si="76"/>
        <v>0.7</v>
      </c>
      <c r="T175" s="77">
        <f t="shared" si="86"/>
        <v>7.7</v>
      </c>
      <c r="U175" s="78">
        <f t="shared" si="87"/>
        <v>3.3</v>
      </c>
    </row>
    <row r="176" s="2" customFormat="1" ht="24" customHeight="1" spans="2:21">
      <c r="B176" s="28" t="s">
        <v>25</v>
      </c>
      <c r="C176" s="29" t="s">
        <v>33</v>
      </c>
      <c r="D176" s="29" t="s">
        <v>62</v>
      </c>
      <c r="E176" s="29" t="s">
        <v>37</v>
      </c>
      <c r="F176" s="29" t="s">
        <v>39</v>
      </c>
      <c r="G176" s="29">
        <f>(4+2.5)/2</f>
        <v>3.25</v>
      </c>
      <c r="H176" s="29"/>
      <c r="I176" s="29"/>
      <c r="J176" s="29"/>
      <c r="K176" s="29">
        <v>2</v>
      </c>
      <c r="L176" s="49"/>
      <c r="M176" s="50" t="s">
        <v>71</v>
      </c>
      <c r="N176" s="79"/>
      <c r="O176" s="80"/>
      <c r="P176" s="53"/>
      <c r="Q176" s="74">
        <f t="shared" si="84"/>
        <v>4</v>
      </c>
      <c r="R176" s="75">
        <f t="shared" si="85"/>
        <v>13</v>
      </c>
      <c r="S176" s="76">
        <f t="shared" si="76"/>
        <v>0.7</v>
      </c>
      <c r="T176" s="77">
        <f t="shared" si="86"/>
        <v>9.1</v>
      </c>
      <c r="U176" s="78">
        <f t="shared" si="87"/>
        <v>3.9</v>
      </c>
    </row>
    <row r="177" s="2" customFormat="1" ht="24" customHeight="1" spans="2:21">
      <c r="B177" s="28" t="s">
        <v>25</v>
      </c>
      <c r="C177" s="29" t="s">
        <v>33</v>
      </c>
      <c r="D177" s="29" t="s">
        <v>62</v>
      </c>
      <c r="E177" s="29" t="s">
        <v>72</v>
      </c>
      <c r="F177" s="29" t="s">
        <v>37</v>
      </c>
      <c r="G177" s="29">
        <f>(6+4)/2</f>
        <v>5</v>
      </c>
      <c r="H177" s="29"/>
      <c r="I177" s="29"/>
      <c r="J177" s="29"/>
      <c r="K177" s="29">
        <v>2</v>
      </c>
      <c r="L177" s="49"/>
      <c r="M177" s="50" t="s">
        <v>71</v>
      </c>
      <c r="N177" s="79"/>
      <c r="O177" s="80"/>
      <c r="P177" s="53"/>
      <c r="Q177" s="74">
        <f t="shared" si="84"/>
        <v>4</v>
      </c>
      <c r="R177" s="75">
        <f t="shared" si="85"/>
        <v>20</v>
      </c>
      <c r="S177" s="76">
        <f t="shared" si="76"/>
        <v>0.7</v>
      </c>
      <c r="T177" s="77">
        <f t="shared" si="86"/>
        <v>14</v>
      </c>
      <c r="U177" s="78">
        <f t="shared" si="87"/>
        <v>6</v>
      </c>
    </row>
    <row r="178" s="2" customFormat="1" ht="24" customHeight="1" spans="2:21">
      <c r="B178" s="28" t="s">
        <v>25</v>
      </c>
      <c r="C178" s="29" t="s">
        <v>33</v>
      </c>
      <c r="D178" s="29" t="s">
        <v>62</v>
      </c>
      <c r="E178" s="29" t="s">
        <v>34</v>
      </c>
      <c r="F178" s="29" t="s">
        <v>31</v>
      </c>
      <c r="G178" s="29">
        <f>(2+1)/2</f>
        <v>1.5</v>
      </c>
      <c r="H178" s="29"/>
      <c r="I178" s="29"/>
      <c r="J178" s="29"/>
      <c r="K178" s="29">
        <v>4</v>
      </c>
      <c r="L178" s="49" t="s">
        <v>29</v>
      </c>
      <c r="M178" s="50" t="s">
        <v>30</v>
      </c>
      <c r="N178" s="79"/>
      <c r="O178" s="80"/>
      <c r="P178" s="53"/>
      <c r="Q178" s="74">
        <f t="shared" si="84"/>
        <v>8</v>
      </c>
      <c r="R178" s="75">
        <f t="shared" si="85"/>
        <v>12</v>
      </c>
      <c r="S178" s="76">
        <f t="shared" si="76"/>
        <v>0.7</v>
      </c>
      <c r="T178" s="77">
        <f t="shared" si="86"/>
        <v>8.4</v>
      </c>
      <c r="U178" s="78">
        <f t="shared" si="87"/>
        <v>3.6</v>
      </c>
    </row>
    <row r="179" s="2" customFormat="1" ht="24" customHeight="1" spans="2:21">
      <c r="B179" s="28" t="s">
        <v>25</v>
      </c>
      <c r="C179" s="29" t="s">
        <v>33</v>
      </c>
      <c r="D179" s="29" t="s">
        <v>62</v>
      </c>
      <c r="E179" s="29" t="s">
        <v>34</v>
      </c>
      <c r="F179" s="29" t="s">
        <v>32</v>
      </c>
      <c r="G179" s="29">
        <f>(2+1.5)/2</f>
        <v>1.75</v>
      </c>
      <c r="H179" s="29"/>
      <c r="I179" s="29"/>
      <c r="J179" s="29"/>
      <c r="K179" s="29">
        <v>1</v>
      </c>
      <c r="L179" s="49" t="s">
        <v>29</v>
      </c>
      <c r="M179" s="50" t="s">
        <v>30</v>
      </c>
      <c r="N179" s="79"/>
      <c r="O179" s="80"/>
      <c r="P179" s="53"/>
      <c r="Q179" s="74">
        <f t="shared" si="84"/>
        <v>2</v>
      </c>
      <c r="R179" s="75">
        <f t="shared" si="85"/>
        <v>3.5</v>
      </c>
      <c r="S179" s="76">
        <f t="shared" si="76"/>
        <v>0.7</v>
      </c>
      <c r="T179" s="77">
        <f t="shared" si="86"/>
        <v>2.45</v>
      </c>
      <c r="U179" s="78">
        <f t="shared" si="87"/>
        <v>1.05</v>
      </c>
    </row>
    <row r="180" s="2" customFormat="1" ht="24" customHeight="1" spans="2:21">
      <c r="B180" s="28" t="s">
        <v>25</v>
      </c>
      <c r="C180" s="29" t="s">
        <v>33</v>
      </c>
      <c r="D180" s="29" t="s">
        <v>62</v>
      </c>
      <c r="E180" s="29" t="s">
        <v>34</v>
      </c>
      <c r="F180" s="29" t="s">
        <v>32</v>
      </c>
      <c r="G180" s="29">
        <f>(2+1.5)/2</f>
        <v>1.75</v>
      </c>
      <c r="H180" s="29"/>
      <c r="I180" s="29"/>
      <c r="J180" s="29"/>
      <c r="K180" s="29">
        <v>3</v>
      </c>
      <c r="L180" s="49" t="s">
        <v>29</v>
      </c>
      <c r="M180" s="50" t="s">
        <v>30</v>
      </c>
      <c r="N180" s="79"/>
      <c r="O180" s="80"/>
      <c r="P180" s="53"/>
      <c r="Q180" s="74">
        <f t="shared" si="84"/>
        <v>6</v>
      </c>
      <c r="R180" s="75">
        <f t="shared" si="85"/>
        <v>10.5</v>
      </c>
      <c r="S180" s="76">
        <f t="shared" si="76"/>
        <v>0.7</v>
      </c>
      <c r="T180" s="77">
        <f t="shared" si="86"/>
        <v>7.35</v>
      </c>
      <c r="U180" s="78">
        <f t="shared" si="87"/>
        <v>3.15</v>
      </c>
    </row>
    <row r="181" s="2" customFormat="1" ht="24" customHeight="1" spans="2:21">
      <c r="B181" s="28" t="s">
        <v>25</v>
      </c>
      <c r="C181" s="29" t="s">
        <v>33</v>
      </c>
      <c r="D181" s="29" t="s">
        <v>62</v>
      </c>
      <c r="E181" s="29" t="s">
        <v>39</v>
      </c>
      <c r="F181" s="29" t="s">
        <v>34</v>
      </c>
      <c r="G181" s="29">
        <f>(2.5+2)/2</f>
        <v>2.25</v>
      </c>
      <c r="H181" s="29"/>
      <c r="I181" s="29"/>
      <c r="J181" s="29"/>
      <c r="K181" s="29">
        <v>2</v>
      </c>
      <c r="L181" s="49" t="s">
        <v>35</v>
      </c>
      <c r="M181" s="50" t="s">
        <v>30</v>
      </c>
      <c r="N181" s="79"/>
      <c r="O181" s="80"/>
      <c r="P181" s="53"/>
      <c r="Q181" s="74">
        <f t="shared" si="84"/>
        <v>4</v>
      </c>
      <c r="R181" s="75">
        <f t="shared" si="85"/>
        <v>9</v>
      </c>
      <c r="S181" s="76">
        <f t="shared" si="76"/>
        <v>0.7</v>
      </c>
      <c r="T181" s="77">
        <f t="shared" ref="T181" si="88">S181*R181</f>
        <v>6.3</v>
      </c>
      <c r="U181" s="78">
        <f t="shared" ref="U181" si="89">R181-T181</f>
        <v>2.7</v>
      </c>
    </row>
    <row r="182" s="2" customFormat="1" ht="24" customHeight="1" spans="2:21">
      <c r="B182" s="28" t="s">
        <v>25</v>
      </c>
      <c r="C182" s="29" t="s">
        <v>33</v>
      </c>
      <c r="D182" s="29" t="s">
        <v>62</v>
      </c>
      <c r="E182" s="29" t="s">
        <v>36</v>
      </c>
      <c r="F182" s="29" t="s">
        <v>34</v>
      </c>
      <c r="G182" s="29">
        <f>(3+2)/2</f>
        <v>2.5</v>
      </c>
      <c r="H182" s="29"/>
      <c r="I182" s="29"/>
      <c r="J182" s="29"/>
      <c r="K182" s="29">
        <v>2</v>
      </c>
      <c r="L182" s="49" t="s">
        <v>35</v>
      </c>
      <c r="M182" s="50" t="s">
        <v>30</v>
      </c>
      <c r="N182" s="79"/>
      <c r="O182" s="80"/>
      <c r="P182" s="53"/>
      <c r="Q182" s="74">
        <f t="shared" si="84"/>
        <v>4</v>
      </c>
      <c r="R182" s="75">
        <f t="shared" si="85"/>
        <v>10</v>
      </c>
      <c r="S182" s="76">
        <f t="shared" si="76"/>
        <v>0.7</v>
      </c>
      <c r="T182" s="77">
        <f t="shared" ref="T182:T189" si="90">S182*R182</f>
        <v>7</v>
      </c>
      <c r="U182" s="78">
        <f t="shared" ref="U182:U189" si="91">R182-T182</f>
        <v>3</v>
      </c>
    </row>
    <row r="183" s="2" customFormat="1" ht="24" customHeight="1" spans="2:21">
      <c r="B183" s="28" t="s">
        <v>25</v>
      </c>
      <c r="C183" s="29" t="s">
        <v>33</v>
      </c>
      <c r="D183" s="29" t="s">
        <v>62</v>
      </c>
      <c r="E183" s="29" t="s">
        <v>37</v>
      </c>
      <c r="F183" s="29" t="s">
        <v>39</v>
      </c>
      <c r="G183" s="29">
        <f>(4+2.5)/2</f>
        <v>3.25</v>
      </c>
      <c r="H183" s="29"/>
      <c r="I183" s="29"/>
      <c r="J183" s="29"/>
      <c r="K183" s="29">
        <v>1</v>
      </c>
      <c r="L183" s="49" t="s">
        <v>35</v>
      </c>
      <c r="M183" s="50" t="s">
        <v>30</v>
      </c>
      <c r="N183" s="79"/>
      <c r="O183" s="80"/>
      <c r="P183" s="53"/>
      <c r="Q183" s="74">
        <f t="shared" si="84"/>
        <v>2</v>
      </c>
      <c r="R183" s="75">
        <f t="shared" si="85"/>
        <v>6.5</v>
      </c>
      <c r="S183" s="76">
        <f t="shared" si="76"/>
        <v>0.7</v>
      </c>
      <c r="T183" s="77">
        <f t="shared" si="90"/>
        <v>4.55</v>
      </c>
      <c r="U183" s="78">
        <f t="shared" si="91"/>
        <v>1.95</v>
      </c>
    </row>
    <row r="184" s="2" customFormat="1" ht="24" customHeight="1" spans="2:21">
      <c r="B184" s="28" t="s">
        <v>25</v>
      </c>
      <c r="C184" s="29" t="s">
        <v>33</v>
      </c>
      <c r="D184" s="29" t="s">
        <v>62</v>
      </c>
      <c r="E184" s="29" t="s">
        <v>38</v>
      </c>
      <c r="F184" s="29" t="s">
        <v>37</v>
      </c>
      <c r="G184" s="29">
        <f>(5+4)/2</f>
        <v>4.5</v>
      </c>
      <c r="H184" s="29"/>
      <c r="I184" s="29"/>
      <c r="J184" s="29"/>
      <c r="K184" s="29">
        <v>5</v>
      </c>
      <c r="L184" s="49" t="s">
        <v>35</v>
      </c>
      <c r="M184" s="50" t="s">
        <v>30</v>
      </c>
      <c r="N184" s="79"/>
      <c r="O184" s="80"/>
      <c r="P184" s="53"/>
      <c r="Q184" s="74">
        <f t="shared" si="84"/>
        <v>10</v>
      </c>
      <c r="R184" s="75">
        <f t="shared" si="85"/>
        <v>45</v>
      </c>
      <c r="S184" s="76">
        <f t="shared" si="76"/>
        <v>0.7</v>
      </c>
      <c r="T184" s="77">
        <f t="shared" si="90"/>
        <v>31.5</v>
      </c>
      <c r="U184" s="78">
        <f t="shared" si="91"/>
        <v>13.5</v>
      </c>
    </row>
    <row r="185" s="2" customFormat="1" ht="24" customHeight="1" spans="2:21">
      <c r="B185" s="28" t="s">
        <v>25</v>
      </c>
      <c r="C185" s="29" t="s">
        <v>33</v>
      </c>
      <c r="D185" s="29" t="s">
        <v>62</v>
      </c>
      <c r="E185" s="29" t="s">
        <v>38</v>
      </c>
      <c r="F185" s="29" t="s">
        <v>39</v>
      </c>
      <c r="G185" s="29">
        <f>(5+2.5)/2</f>
        <v>3.75</v>
      </c>
      <c r="H185" s="29"/>
      <c r="I185" s="29"/>
      <c r="J185" s="29"/>
      <c r="K185" s="29">
        <v>1</v>
      </c>
      <c r="L185" s="49" t="s">
        <v>35</v>
      </c>
      <c r="M185" s="50" t="s">
        <v>30</v>
      </c>
      <c r="N185" s="79"/>
      <c r="O185" s="80"/>
      <c r="P185" s="53"/>
      <c r="Q185" s="74">
        <f t="shared" si="84"/>
        <v>2</v>
      </c>
      <c r="R185" s="75">
        <f t="shared" si="85"/>
        <v>7.5</v>
      </c>
      <c r="S185" s="76">
        <f t="shared" si="76"/>
        <v>0.7</v>
      </c>
      <c r="T185" s="77">
        <f t="shared" si="90"/>
        <v>5.25</v>
      </c>
      <c r="U185" s="78">
        <f t="shared" si="91"/>
        <v>2.25</v>
      </c>
    </row>
    <row r="186" s="2" customFormat="1" ht="24" customHeight="1" spans="2:21">
      <c r="B186" s="28" t="s">
        <v>25</v>
      </c>
      <c r="C186" s="29" t="s">
        <v>26</v>
      </c>
      <c r="D186" s="29" t="s">
        <v>61</v>
      </c>
      <c r="E186" s="29" t="s">
        <v>34</v>
      </c>
      <c r="F186" s="29" t="s">
        <v>32</v>
      </c>
      <c r="G186" s="29">
        <v>1.5</v>
      </c>
      <c r="H186" s="29"/>
      <c r="I186" s="29"/>
      <c r="J186" s="29"/>
      <c r="K186" s="29">
        <v>6</v>
      </c>
      <c r="L186" s="49" t="s">
        <v>81</v>
      </c>
      <c r="M186" s="50" t="s">
        <v>52</v>
      </c>
      <c r="N186" s="79"/>
      <c r="O186" s="80"/>
      <c r="P186" s="53"/>
      <c r="Q186" s="74">
        <f>K186</f>
        <v>6</v>
      </c>
      <c r="R186" s="75">
        <f t="shared" si="85"/>
        <v>9</v>
      </c>
      <c r="S186" s="76">
        <f t="shared" si="76"/>
        <v>0.7</v>
      </c>
      <c r="T186" s="77">
        <f t="shared" si="90"/>
        <v>6.3</v>
      </c>
      <c r="U186" s="78">
        <f t="shared" si="91"/>
        <v>2.7</v>
      </c>
    </row>
    <row r="187" s="2" customFormat="1" ht="24" customHeight="1" spans="2:21">
      <c r="B187" s="28" t="s">
        <v>25</v>
      </c>
      <c r="C187" s="29" t="s">
        <v>26</v>
      </c>
      <c r="D187" s="29" t="s">
        <v>61</v>
      </c>
      <c r="E187" s="29" t="s">
        <v>34</v>
      </c>
      <c r="F187" s="29" t="s">
        <v>31</v>
      </c>
      <c r="G187" s="29">
        <v>1</v>
      </c>
      <c r="H187" s="29"/>
      <c r="I187" s="29"/>
      <c r="J187" s="29"/>
      <c r="K187" s="29">
        <v>2</v>
      </c>
      <c r="L187" s="49" t="s">
        <v>81</v>
      </c>
      <c r="M187" s="50" t="s">
        <v>52</v>
      </c>
      <c r="N187" s="79"/>
      <c r="O187" s="80"/>
      <c r="P187" s="53"/>
      <c r="Q187" s="74">
        <f t="shared" ref="Q187:Q198" si="92">K187</f>
        <v>2</v>
      </c>
      <c r="R187" s="75">
        <f t="shared" si="85"/>
        <v>2</v>
      </c>
      <c r="S187" s="76">
        <f t="shared" si="76"/>
        <v>0.7</v>
      </c>
      <c r="T187" s="77">
        <f t="shared" si="90"/>
        <v>1.4</v>
      </c>
      <c r="U187" s="78">
        <f t="shared" si="91"/>
        <v>0.6</v>
      </c>
    </row>
    <row r="188" s="2" customFormat="1" ht="24" customHeight="1" spans="2:21">
      <c r="B188" s="28" t="s">
        <v>25</v>
      </c>
      <c r="C188" s="29" t="s">
        <v>26</v>
      </c>
      <c r="D188" s="29" t="s">
        <v>61</v>
      </c>
      <c r="E188" s="29" t="s">
        <v>34</v>
      </c>
      <c r="F188" s="29" t="s">
        <v>28</v>
      </c>
      <c r="G188" s="29">
        <v>1</v>
      </c>
      <c r="H188" s="29"/>
      <c r="I188" s="29"/>
      <c r="J188" s="29"/>
      <c r="K188" s="29">
        <v>3</v>
      </c>
      <c r="L188" s="49" t="s">
        <v>81</v>
      </c>
      <c r="M188" s="50" t="s">
        <v>52</v>
      </c>
      <c r="N188" s="51"/>
      <c r="O188" s="52"/>
      <c r="P188" s="53"/>
      <c r="Q188" s="74">
        <f t="shared" si="92"/>
        <v>3</v>
      </c>
      <c r="R188" s="75">
        <f t="shared" si="85"/>
        <v>3</v>
      </c>
      <c r="S188" s="76">
        <f t="shared" si="76"/>
        <v>0.7</v>
      </c>
      <c r="T188" s="77">
        <f t="shared" si="90"/>
        <v>2.1</v>
      </c>
      <c r="U188" s="78">
        <f t="shared" si="91"/>
        <v>0.9</v>
      </c>
    </row>
    <row r="189" s="2" customFormat="1" ht="24" customHeight="1" spans="2:21">
      <c r="B189" s="28" t="s">
        <v>25</v>
      </c>
      <c r="C189" s="29" t="s">
        <v>26</v>
      </c>
      <c r="D189" s="29" t="s">
        <v>61</v>
      </c>
      <c r="E189" s="29" t="s">
        <v>37</v>
      </c>
      <c r="F189" s="29" t="s">
        <v>36</v>
      </c>
      <c r="G189" s="29">
        <v>3</v>
      </c>
      <c r="H189" s="29"/>
      <c r="I189" s="29"/>
      <c r="J189" s="29"/>
      <c r="K189" s="29">
        <v>2</v>
      </c>
      <c r="L189" s="49" t="s">
        <v>81</v>
      </c>
      <c r="M189" s="50" t="s">
        <v>52</v>
      </c>
      <c r="N189" s="51"/>
      <c r="O189" s="52"/>
      <c r="P189" s="53"/>
      <c r="Q189" s="74">
        <f t="shared" si="92"/>
        <v>2</v>
      </c>
      <c r="R189" s="75">
        <f t="shared" si="85"/>
        <v>6</v>
      </c>
      <c r="S189" s="76">
        <f t="shared" si="76"/>
        <v>0.7</v>
      </c>
      <c r="T189" s="77">
        <f t="shared" si="90"/>
        <v>4.2</v>
      </c>
      <c r="U189" s="78">
        <f t="shared" si="91"/>
        <v>1.8</v>
      </c>
    </row>
    <row r="190" s="2" customFormat="1" ht="24" customHeight="1" spans="2:21">
      <c r="B190" s="28" t="s">
        <v>25</v>
      </c>
      <c r="C190" s="29" t="s">
        <v>26</v>
      </c>
      <c r="D190" s="29" t="s">
        <v>61</v>
      </c>
      <c r="E190" s="29" t="s">
        <v>34</v>
      </c>
      <c r="F190" s="29" t="s">
        <v>31</v>
      </c>
      <c r="G190" s="29">
        <v>1</v>
      </c>
      <c r="H190" s="29"/>
      <c r="I190" s="29"/>
      <c r="J190" s="29"/>
      <c r="K190" s="29">
        <v>2</v>
      </c>
      <c r="L190" s="49" t="s">
        <v>56</v>
      </c>
      <c r="M190" s="50" t="s">
        <v>59</v>
      </c>
      <c r="N190" s="51"/>
      <c r="O190" s="52"/>
      <c r="P190" s="53"/>
      <c r="Q190" s="74">
        <f t="shared" si="92"/>
        <v>2</v>
      </c>
      <c r="R190" s="75">
        <f t="shared" si="85"/>
        <v>2</v>
      </c>
      <c r="S190" s="76">
        <f t="shared" si="76"/>
        <v>0.7</v>
      </c>
      <c r="T190" s="77">
        <f t="shared" ref="T190" si="93">S190*R190</f>
        <v>1.4</v>
      </c>
      <c r="U190" s="78">
        <f t="shared" ref="U190" si="94">R190-T190</f>
        <v>0.6</v>
      </c>
    </row>
    <row r="191" s="2" customFormat="1" ht="24" customHeight="1" spans="2:21">
      <c r="B191" s="28" t="s">
        <v>25</v>
      </c>
      <c r="C191" s="29" t="s">
        <v>26</v>
      </c>
      <c r="D191" s="29" t="s">
        <v>61</v>
      </c>
      <c r="E191" s="29" t="s">
        <v>36</v>
      </c>
      <c r="F191" s="29" t="s">
        <v>28</v>
      </c>
      <c r="G191" s="29">
        <v>1</v>
      </c>
      <c r="H191" s="29"/>
      <c r="I191" s="29"/>
      <c r="J191" s="29"/>
      <c r="K191" s="29">
        <v>2</v>
      </c>
      <c r="L191" s="49" t="s">
        <v>56</v>
      </c>
      <c r="M191" s="50" t="s">
        <v>59</v>
      </c>
      <c r="N191" s="51"/>
      <c r="O191" s="52"/>
      <c r="P191" s="53"/>
      <c r="Q191" s="74">
        <f t="shared" si="92"/>
        <v>2</v>
      </c>
      <c r="R191" s="75">
        <f t="shared" si="85"/>
        <v>2</v>
      </c>
      <c r="S191" s="76">
        <f t="shared" si="76"/>
        <v>0.7</v>
      </c>
      <c r="T191" s="77">
        <f t="shared" ref="T191:T192" si="95">S191*R191</f>
        <v>1.4</v>
      </c>
      <c r="U191" s="78">
        <f t="shared" ref="U191:U192" si="96">R191-T191</f>
        <v>0.6</v>
      </c>
    </row>
    <row r="192" s="2" customFormat="1" ht="24" customHeight="1" spans="2:21">
      <c r="B192" s="28" t="s">
        <v>25</v>
      </c>
      <c r="C192" s="29" t="s">
        <v>26</v>
      </c>
      <c r="D192" s="29" t="s">
        <v>61</v>
      </c>
      <c r="E192" s="29" t="s">
        <v>36</v>
      </c>
      <c r="F192" s="29" t="s">
        <v>34</v>
      </c>
      <c r="G192" s="29">
        <v>2</v>
      </c>
      <c r="H192" s="29"/>
      <c r="I192" s="29"/>
      <c r="J192" s="29"/>
      <c r="K192" s="29">
        <v>1</v>
      </c>
      <c r="L192" s="49" t="s">
        <v>56</v>
      </c>
      <c r="M192" s="50" t="s">
        <v>59</v>
      </c>
      <c r="N192" s="51"/>
      <c r="O192" s="52"/>
      <c r="P192" s="53"/>
      <c r="Q192" s="74">
        <f t="shared" si="92"/>
        <v>1</v>
      </c>
      <c r="R192" s="75">
        <f t="shared" si="85"/>
        <v>2</v>
      </c>
      <c r="S192" s="76">
        <f t="shared" si="76"/>
        <v>0.7</v>
      </c>
      <c r="T192" s="77">
        <f t="shared" si="95"/>
        <v>1.4</v>
      </c>
      <c r="U192" s="78">
        <f t="shared" si="96"/>
        <v>0.6</v>
      </c>
    </row>
    <row r="193" s="2" customFormat="1" ht="24" customHeight="1" spans="2:21">
      <c r="B193" s="28" t="s">
        <v>25</v>
      </c>
      <c r="C193" s="29" t="s">
        <v>26</v>
      </c>
      <c r="D193" s="29" t="s">
        <v>61</v>
      </c>
      <c r="E193" s="29" t="s">
        <v>32</v>
      </c>
      <c r="F193" s="29" t="s">
        <v>31</v>
      </c>
      <c r="G193" s="29">
        <v>1</v>
      </c>
      <c r="H193" s="29"/>
      <c r="I193" s="29"/>
      <c r="J193" s="29"/>
      <c r="K193" s="29">
        <v>2</v>
      </c>
      <c r="L193" s="49" t="s">
        <v>56</v>
      </c>
      <c r="M193" s="50" t="s">
        <v>82</v>
      </c>
      <c r="N193" s="51"/>
      <c r="O193" s="52"/>
      <c r="P193" s="53"/>
      <c r="Q193" s="74">
        <f t="shared" si="92"/>
        <v>2</v>
      </c>
      <c r="R193" s="75">
        <f t="shared" si="85"/>
        <v>2</v>
      </c>
      <c r="S193" s="76">
        <f t="shared" si="76"/>
        <v>0.7</v>
      </c>
      <c r="T193" s="77">
        <f t="shared" ref="T193:T195" si="97">S193*R193</f>
        <v>1.4</v>
      </c>
      <c r="U193" s="78">
        <f t="shared" ref="U193:U195" si="98">R193-T193</f>
        <v>0.6</v>
      </c>
    </row>
    <row r="194" s="2" customFormat="1" ht="24" customHeight="1" spans="2:21">
      <c r="B194" s="28" t="s">
        <v>25</v>
      </c>
      <c r="C194" s="29" t="s">
        <v>26</v>
      </c>
      <c r="D194" s="29" t="s">
        <v>61</v>
      </c>
      <c r="E194" s="29" t="s">
        <v>34</v>
      </c>
      <c r="F194" s="29" t="s">
        <v>32</v>
      </c>
      <c r="G194" s="29">
        <v>1.5</v>
      </c>
      <c r="H194" s="29"/>
      <c r="I194" s="29"/>
      <c r="J194" s="29"/>
      <c r="K194" s="29">
        <v>2</v>
      </c>
      <c r="L194" s="49" t="s">
        <v>56</v>
      </c>
      <c r="M194" s="50" t="s">
        <v>82</v>
      </c>
      <c r="N194" s="51"/>
      <c r="O194" s="52"/>
      <c r="P194" s="53"/>
      <c r="Q194" s="74">
        <f t="shared" si="92"/>
        <v>2</v>
      </c>
      <c r="R194" s="75">
        <f t="shared" si="85"/>
        <v>3</v>
      </c>
      <c r="S194" s="76">
        <f t="shared" si="76"/>
        <v>0.7</v>
      </c>
      <c r="T194" s="77">
        <f t="shared" si="97"/>
        <v>2.1</v>
      </c>
      <c r="U194" s="78">
        <f t="shared" si="98"/>
        <v>0.9</v>
      </c>
    </row>
    <row r="195" s="2" customFormat="1" ht="24" customHeight="1" spans="2:21">
      <c r="B195" s="28" t="s">
        <v>25</v>
      </c>
      <c r="C195" s="29" t="s">
        <v>26</v>
      </c>
      <c r="D195" s="29" t="s">
        <v>61</v>
      </c>
      <c r="E195" s="29" t="s">
        <v>36</v>
      </c>
      <c r="F195" s="29" t="s">
        <v>39</v>
      </c>
      <c r="G195" s="29">
        <v>2.5</v>
      </c>
      <c r="H195" s="29"/>
      <c r="I195" s="29"/>
      <c r="J195" s="29"/>
      <c r="K195" s="29">
        <v>2</v>
      </c>
      <c r="L195" s="49" t="s">
        <v>56</v>
      </c>
      <c r="M195" s="50" t="s">
        <v>82</v>
      </c>
      <c r="N195" s="51"/>
      <c r="O195" s="52"/>
      <c r="P195" s="53"/>
      <c r="Q195" s="74">
        <f t="shared" si="92"/>
        <v>2</v>
      </c>
      <c r="R195" s="75">
        <f t="shared" si="85"/>
        <v>5</v>
      </c>
      <c r="S195" s="76">
        <f t="shared" si="76"/>
        <v>0.7</v>
      </c>
      <c r="T195" s="77">
        <f t="shared" si="97"/>
        <v>3.5</v>
      </c>
      <c r="U195" s="78">
        <f t="shared" si="98"/>
        <v>1.5</v>
      </c>
    </row>
    <row r="196" s="2" customFormat="1" ht="24" customHeight="1" spans="2:21">
      <c r="B196" s="28" t="s">
        <v>25</v>
      </c>
      <c r="C196" s="29" t="s">
        <v>26</v>
      </c>
      <c r="D196" s="29" t="s">
        <v>61</v>
      </c>
      <c r="E196" s="29" t="s">
        <v>34</v>
      </c>
      <c r="F196" s="29" t="s">
        <v>28</v>
      </c>
      <c r="G196" s="29">
        <v>1</v>
      </c>
      <c r="H196" s="29"/>
      <c r="I196" s="29"/>
      <c r="J196" s="29"/>
      <c r="K196" s="29">
        <v>2</v>
      </c>
      <c r="L196" s="49" t="s">
        <v>56</v>
      </c>
      <c r="M196" s="50" t="s">
        <v>73</v>
      </c>
      <c r="N196" s="51"/>
      <c r="O196" s="52"/>
      <c r="P196" s="53"/>
      <c r="Q196" s="74">
        <f t="shared" si="92"/>
        <v>2</v>
      </c>
      <c r="R196" s="75">
        <f t="shared" si="85"/>
        <v>2</v>
      </c>
      <c r="S196" s="76">
        <f t="shared" si="76"/>
        <v>0.7</v>
      </c>
      <c r="T196" s="77">
        <f t="shared" ref="T196:T198" si="99">S196*R196</f>
        <v>1.4</v>
      </c>
      <c r="U196" s="78">
        <f t="shared" ref="U196:U198" si="100">R196-T196</f>
        <v>0.6</v>
      </c>
    </row>
    <row r="197" s="2" customFormat="1" ht="24" customHeight="1" spans="2:21">
      <c r="B197" s="28" t="s">
        <v>25</v>
      </c>
      <c r="C197" s="29" t="s">
        <v>26</v>
      </c>
      <c r="D197" s="29" t="s">
        <v>61</v>
      </c>
      <c r="E197" s="29" t="s">
        <v>37</v>
      </c>
      <c r="F197" s="29" t="s">
        <v>31</v>
      </c>
      <c r="G197" s="29">
        <v>1</v>
      </c>
      <c r="H197" s="29"/>
      <c r="I197" s="29"/>
      <c r="J197" s="29"/>
      <c r="K197" s="29">
        <v>2</v>
      </c>
      <c r="L197" s="49" t="s">
        <v>56</v>
      </c>
      <c r="M197" s="50" t="s">
        <v>73</v>
      </c>
      <c r="N197" s="51"/>
      <c r="O197" s="52"/>
      <c r="P197" s="53"/>
      <c r="Q197" s="74">
        <f t="shared" si="92"/>
        <v>2</v>
      </c>
      <c r="R197" s="75">
        <f t="shared" si="85"/>
        <v>2</v>
      </c>
      <c r="S197" s="76">
        <f t="shared" si="76"/>
        <v>0.7</v>
      </c>
      <c r="T197" s="77">
        <f t="shared" si="99"/>
        <v>1.4</v>
      </c>
      <c r="U197" s="78">
        <f t="shared" si="100"/>
        <v>0.6</v>
      </c>
    </row>
    <row r="198" s="2" customFormat="1" ht="24" customHeight="1" spans="2:21">
      <c r="B198" s="28" t="s">
        <v>25</v>
      </c>
      <c r="C198" s="29" t="s">
        <v>26</v>
      </c>
      <c r="D198" s="29" t="s">
        <v>61</v>
      </c>
      <c r="E198" s="29" t="s">
        <v>37</v>
      </c>
      <c r="F198" s="29" t="s">
        <v>28</v>
      </c>
      <c r="G198" s="29">
        <v>1</v>
      </c>
      <c r="H198" s="29"/>
      <c r="I198" s="29"/>
      <c r="J198" s="29"/>
      <c r="K198" s="29">
        <v>2</v>
      </c>
      <c r="L198" s="49" t="s">
        <v>56</v>
      </c>
      <c r="M198" s="50" t="s">
        <v>73</v>
      </c>
      <c r="N198" s="51"/>
      <c r="O198" s="52"/>
      <c r="P198" s="53"/>
      <c r="Q198" s="74">
        <f t="shared" si="92"/>
        <v>2</v>
      </c>
      <c r="R198" s="75">
        <f t="shared" si="85"/>
        <v>2</v>
      </c>
      <c r="S198" s="76">
        <f t="shared" si="76"/>
        <v>0.7</v>
      </c>
      <c r="T198" s="77">
        <f t="shared" si="99"/>
        <v>1.4</v>
      </c>
      <c r="U198" s="78">
        <f t="shared" si="100"/>
        <v>0.6</v>
      </c>
    </row>
    <row r="199" s="2" customFormat="1" ht="24" customHeight="1" spans="2:21">
      <c r="B199" s="28" t="s">
        <v>25</v>
      </c>
      <c r="C199" s="29" t="s">
        <v>33</v>
      </c>
      <c r="D199" s="29" t="s">
        <v>83</v>
      </c>
      <c r="E199" s="29" t="s">
        <v>34</v>
      </c>
      <c r="F199" s="29"/>
      <c r="G199" s="29">
        <v>2</v>
      </c>
      <c r="H199" s="29"/>
      <c r="I199" s="29"/>
      <c r="J199" s="29"/>
      <c r="K199" s="29">
        <v>1</v>
      </c>
      <c r="L199" s="49" t="s">
        <v>35</v>
      </c>
      <c r="M199" s="50" t="s">
        <v>30</v>
      </c>
      <c r="N199" s="51"/>
      <c r="O199" s="52"/>
      <c r="P199" s="53"/>
      <c r="Q199" s="74">
        <f t="shared" si="84"/>
        <v>2</v>
      </c>
      <c r="R199" s="75">
        <f t="shared" si="85"/>
        <v>4</v>
      </c>
      <c r="S199" s="76">
        <f t="shared" si="76"/>
        <v>0.7</v>
      </c>
      <c r="T199" s="77">
        <f t="shared" ref="T199:T202" si="101">S199*R199</f>
        <v>2.8</v>
      </c>
      <c r="U199" s="78">
        <f t="shared" ref="U199:U202" si="102">R199-T199</f>
        <v>1.2</v>
      </c>
    </row>
    <row r="200" s="2" customFormat="1" ht="24" customHeight="1" spans="2:21">
      <c r="B200" s="28" t="s">
        <v>25</v>
      </c>
      <c r="C200" s="29" t="s">
        <v>33</v>
      </c>
      <c r="D200" s="29" t="s">
        <v>83</v>
      </c>
      <c r="E200" s="29" t="s">
        <v>34</v>
      </c>
      <c r="F200" s="29"/>
      <c r="G200" s="29">
        <v>2</v>
      </c>
      <c r="H200" s="29"/>
      <c r="I200" s="29"/>
      <c r="J200" s="29"/>
      <c r="K200" s="29">
        <v>1</v>
      </c>
      <c r="L200" s="49" t="s">
        <v>35</v>
      </c>
      <c r="M200" s="50" t="s">
        <v>30</v>
      </c>
      <c r="N200" s="51"/>
      <c r="O200" s="52"/>
      <c r="P200" s="53"/>
      <c r="Q200" s="74">
        <f t="shared" si="84"/>
        <v>2</v>
      </c>
      <c r="R200" s="75">
        <f t="shared" si="85"/>
        <v>4</v>
      </c>
      <c r="S200" s="76">
        <f t="shared" si="76"/>
        <v>0.7</v>
      </c>
      <c r="T200" s="77">
        <f t="shared" si="101"/>
        <v>2.8</v>
      </c>
      <c r="U200" s="78">
        <f t="shared" si="102"/>
        <v>1.2</v>
      </c>
    </row>
    <row r="201" s="2" customFormat="1" ht="24" customHeight="1" spans="2:21">
      <c r="B201" s="28" t="s">
        <v>25</v>
      </c>
      <c r="C201" s="29" t="s">
        <v>33</v>
      </c>
      <c r="D201" s="29" t="s">
        <v>83</v>
      </c>
      <c r="E201" s="29" t="s">
        <v>39</v>
      </c>
      <c r="F201" s="29"/>
      <c r="G201" s="29">
        <v>2.5</v>
      </c>
      <c r="H201" s="29"/>
      <c r="I201" s="29"/>
      <c r="J201" s="29"/>
      <c r="K201" s="29">
        <v>17</v>
      </c>
      <c r="L201" s="49" t="s">
        <v>35</v>
      </c>
      <c r="M201" s="50" t="s">
        <v>30</v>
      </c>
      <c r="N201" s="51"/>
      <c r="O201" s="52"/>
      <c r="P201" s="53"/>
      <c r="Q201" s="74">
        <f t="shared" si="84"/>
        <v>34</v>
      </c>
      <c r="R201" s="75">
        <f t="shared" si="85"/>
        <v>85</v>
      </c>
      <c r="S201" s="76">
        <f t="shared" si="76"/>
        <v>0.7</v>
      </c>
      <c r="T201" s="77">
        <f t="shared" si="101"/>
        <v>59.5</v>
      </c>
      <c r="U201" s="78">
        <f t="shared" si="102"/>
        <v>25.5</v>
      </c>
    </row>
    <row r="202" s="2" customFormat="1" ht="24" customHeight="1" spans="2:21">
      <c r="B202" s="28" t="s">
        <v>25</v>
      </c>
      <c r="C202" s="29" t="s">
        <v>33</v>
      </c>
      <c r="D202" s="29" t="s">
        <v>83</v>
      </c>
      <c r="E202" s="29" t="s">
        <v>36</v>
      </c>
      <c r="F202" s="29"/>
      <c r="G202" s="29">
        <v>3</v>
      </c>
      <c r="H202" s="29"/>
      <c r="I202" s="29"/>
      <c r="J202" s="29"/>
      <c r="K202" s="29">
        <v>0</v>
      </c>
      <c r="L202" s="49" t="s">
        <v>35</v>
      </c>
      <c r="M202" s="50" t="s">
        <v>30</v>
      </c>
      <c r="N202" s="51"/>
      <c r="O202" s="52"/>
      <c r="P202" s="53"/>
      <c r="Q202" s="74">
        <f t="shared" si="84"/>
        <v>0</v>
      </c>
      <c r="R202" s="75">
        <f t="shared" si="85"/>
        <v>0</v>
      </c>
      <c r="S202" s="76">
        <f t="shared" si="76"/>
        <v>0.7</v>
      </c>
      <c r="T202" s="77">
        <f t="shared" si="101"/>
        <v>0</v>
      </c>
      <c r="U202" s="78">
        <f t="shared" si="102"/>
        <v>0</v>
      </c>
    </row>
    <row r="203" s="2" customFormat="1" ht="24" customHeight="1" spans="2:21">
      <c r="B203" s="28" t="s">
        <v>25</v>
      </c>
      <c r="C203" s="29" t="s">
        <v>33</v>
      </c>
      <c r="D203" s="29" t="s">
        <v>63</v>
      </c>
      <c r="E203" s="29" t="s">
        <v>39</v>
      </c>
      <c r="F203" s="29" t="s">
        <v>32</v>
      </c>
      <c r="G203" s="29">
        <f>(2.5+1.5)/2</f>
        <v>2</v>
      </c>
      <c r="H203" s="29"/>
      <c r="I203" s="29"/>
      <c r="J203" s="29"/>
      <c r="K203" s="29">
        <v>2</v>
      </c>
      <c r="L203" s="49"/>
      <c r="M203" s="50" t="s">
        <v>42</v>
      </c>
      <c r="N203" s="51"/>
      <c r="O203" s="52"/>
      <c r="P203" s="53"/>
      <c r="Q203" s="74">
        <f t="shared" si="84"/>
        <v>4</v>
      </c>
      <c r="R203" s="75">
        <f t="shared" si="85"/>
        <v>8</v>
      </c>
      <c r="S203" s="76">
        <f t="shared" si="76"/>
        <v>0.7</v>
      </c>
      <c r="T203" s="77">
        <f t="shared" ref="T203" si="103">S203*R203</f>
        <v>5.6</v>
      </c>
      <c r="U203" s="78">
        <f t="shared" ref="U203" si="104">R203-T203</f>
        <v>2.4</v>
      </c>
    </row>
    <row r="204" s="2" customFormat="1" ht="24" customHeight="1" spans="2:21">
      <c r="B204" s="28" t="s">
        <v>25</v>
      </c>
      <c r="C204" s="29" t="s">
        <v>33</v>
      </c>
      <c r="D204" s="29" t="s">
        <v>63</v>
      </c>
      <c r="E204" s="29" t="s">
        <v>39</v>
      </c>
      <c r="F204" s="29" t="s">
        <v>34</v>
      </c>
      <c r="G204" s="29">
        <f>(2.5+2)/2</f>
        <v>2.25</v>
      </c>
      <c r="H204" s="29"/>
      <c r="I204" s="29"/>
      <c r="J204" s="29"/>
      <c r="K204" s="29">
        <v>2</v>
      </c>
      <c r="L204" s="49"/>
      <c r="M204" s="50" t="s">
        <v>42</v>
      </c>
      <c r="N204" s="51"/>
      <c r="O204" s="52"/>
      <c r="P204" s="53"/>
      <c r="Q204" s="74">
        <f t="shared" si="84"/>
        <v>4</v>
      </c>
      <c r="R204" s="75">
        <f t="shared" si="85"/>
        <v>9</v>
      </c>
      <c r="S204" s="76">
        <f t="shared" si="76"/>
        <v>0.7</v>
      </c>
      <c r="T204" s="77">
        <f t="shared" ref="T204:T207" si="105">S204*R204</f>
        <v>6.3</v>
      </c>
      <c r="U204" s="78">
        <f t="shared" ref="U204:U207" si="106">R204-T204</f>
        <v>2.7</v>
      </c>
    </row>
    <row r="205" s="2" customFormat="1" ht="24" customHeight="1" spans="2:21">
      <c r="B205" s="28" t="s">
        <v>25</v>
      </c>
      <c r="C205" s="29" t="s">
        <v>33</v>
      </c>
      <c r="D205" s="29" t="s">
        <v>63</v>
      </c>
      <c r="E205" s="29" t="s">
        <v>36</v>
      </c>
      <c r="F205" s="29" t="s">
        <v>34</v>
      </c>
      <c r="G205" s="29">
        <f>(3+2)/2</f>
        <v>2.5</v>
      </c>
      <c r="H205" s="29"/>
      <c r="I205" s="29"/>
      <c r="J205" s="29"/>
      <c r="K205" s="29">
        <v>2</v>
      </c>
      <c r="L205" s="49"/>
      <c r="M205" s="50" t="s">
        <v>42</v>
      </c>
      <c r="N205" s="51"/>
      <c r="O205" s="52"/>
      <c r="P205" s="53"/>
      <c r="Q205" s="74">
        <f t="shared" si="84"/>
        <v>4</v>
      </c>
      <c r="R205" s="75">
        <f t="shared" si="85"/>
        <v>10</v>
      </c>
      <c r="S205" s="76">
        <f t="shared" si="76"/>
        <v>0.7</v>
      </c>
      <c r="T205" s="77">
        <f t="shared" si="105"/>
        <v>7</v>
      </c>
      <c r="U205" s="78">
        <f t="shared" si="106"/>
        <v>3</v>
      </c>
    </row>
    <row r="206" s="2" customFormat="1" ht="24" customHeight="1" spans="2:21">
      <c r="B206" s="28" t="s">
        <v>25</v>
      </c>
      <c r="C206" s="29" t="s">
        <v>33</v>
      </c>
      <c r="D206" s="29" t="s">
        <v>63</v>
      </c>
      <c r="E206" s="29" t="s">
        <v>38</v>
      </c>
      <c r="F206" s="29" t="s">
        <v>36</v>
      </c>
      <c r="G206" s="29">
        <f>(5+3)/2</f>
        <v>4</v>
      </c>
      <c r="H206" s="29"/>
      <c r="I206" s="29"/>
      <c r="J206" s="29"/>
      <c r="K206" s="29">
        <v>1</v>
      </c>
      <c r="L206" s="49"/>
      <c r="M206" s="50" t="s">
        <v>42</v>
      </c>
      <c r="N206" s="51"/>
      <c r="O206" s="52"/>
      <c r="P206" s="53"/>
      <c r="Q206" s="74">
        <f t="shared" si="84"/>
        <v>2</v>
      </c>
      <c r="R206" s="75">
        <f t="shared" si="85"/>
        <v>8</v>
      </c>
      <c r="S206" s="76">
        <f t="shared" si="76"/>
        <v>0.7</v>
      </c>
      <c r="T206" s="77">
        <f t="shared" si="105"/>
        <v>5.6</v>
      </c>
      <c r="U206" s="78">
        <f t="shared" si="106"/>
        <v>2.4</v>
      </c>
    </row>
    <row r="207" s="2" customFormat="1" ht="24" customHeight="1" spans="2:21">
      <c r="B207" s="28" t="s">
        <v>25</v>
      </c>
      <c r="C207" s="29" t="s">
        <v>33</v>
      </c>
      <c r="D207" s="29" t="s">
        <v>63</v>
      </c>
      <c r="E207" s="29" t="s">
        <v>40</v>
      </c>
      <c r="F207" s="29" t="s">
        <v>41</v>
      </c>
      <c r="G207" s="29">
        <f>(16+12)/2</f>
        <v>14</v>
      </c>
      <c r="H207" s="29"/>
      <c r="I207" s="29"/>
      <c r="J207" s="29"/>
      <c r="K207" s="29">
        <v>0</v>
      </c>
      <c r="L207" s="49"/>
      <c r="M207" s="50" t="s">
        <v>42</v>
      </c>
      <c r="N207" s="51"/>
      <c r="O207" s="52"/>
      <c r="P207" s="53"/>
      <c r="Q207" s="74">
        <f t="shared" si="84"/>
        <v>0</v>
      </c>
      <c r="R207" s="75">
        <f t="shared" si="85"/>
        <v>0</v>
      </c>
      <c r="S207" s="76">
        <f t="shared" si="76"/>
        <v>0.7</v>
      </c>
      <c r="T207" s="77">
        <f t="shared" si="105"/>
        <v>0</v>
      </c>
      <c r="U207" s="78">
        <f t="shared" si="106"/>
        <v>0</v>
      </c>
    </row>
    <row r="208" s="2" customFormat="1" ht="24" customHeight="1" spans="2:21">
      <c r="B208" s="28" t="s">
        <v>25</v>
      </c>
      <c r="C208" s="29" t="s">
        <v>33</v>
      </c>
      <c r="D208" s="29" t="s">
        <v>63</v>
      </c>
      <c r="E208" s="29" t="s">
        <v>39</v>
      </c>
      <c r="F208" s="29" t="s">
        <v>32</v>
      </c>
      <c r="G208" s="29">
        <f>(2.5+1.5)/2</f>
        <v>2</v>
      </c>
      <c r="H208" s="29"/>
      <c r="I208" s="29"/>
      <c r="J208" s="29"/>
      <c r="K208" s="29">
        <v>4</v>
      </c>
      <c r="L208" s="49"/>
      <c r="M208" s="50" t="s">
        <v>71</v>
      </c>
      <c r="N208" s="51"/>
      <c r="O208" s="52"/>
      <c r="P208" s="53"/>
      <c r="Q208" s="74">
        <f t="shared" si="84"/>
        <v>8</v>
      </c>
      <c r="R208" s="75">
        <f t="shared" si="85"/>
        <v>16</v>
      </c>
      <c r="S208" s="76">
        <f t="shared" si="76"/>
        <v>0.7</v>
      </c>
      <c r="T208" s="77">
        <f t="shared" ref="T208" si="107">S208*R208</f>
        <v>11.2</v>
      </c>
      <c r="U208" s="78">
        <f t="shared" ref="U208" si="108">R208-T208</f>
        <v>4.8</v>
      </c>
    </row>
    <row r="209" s="2" customFormat="1" ht="24" customHeight="1" spans="2:21">
      <c r="B209" s="28" t="s">
        <v>25</v>
      </c>
      <c r="C209" s="29" t="s">
        <v>33</v>
      </c>
      <c r="D209" s="29" t="s">
        <v>63</v>
      </c>
      <c r="E209" s="29" t="s">
        <v>39</v>
      </c>
      <c r="F209" s="29" t="s">
        <v>34</v>
      </c>
      <c r="G209" s="29">
        <f>(2.5+2)/2</f>
        <v>2.25</v>
      </c>
      <c r="H209" s="29"/>
      <c r="I209" s="29"/>
      <c r="J209" s="29"/>
      <c r="K209" s="29">
        <v>2</v>
      </c>
      <c r="L209" s="49"/>
      <c r="M209" s="50" t="s">
        <v>71</v>
      </c>
      <c r="N209" s="51"/>
      <c r="O209" s="52"/>
      <c r="P209" s="53"/>
      <c r="Q209" s="74">
        <f t="shared" si="84"/>
        <v>4</v>
      </c>
      <c r="R209" s="75">
        <f t="shared" si="85"/>
        <v>9</v>
      </c>
      <c r="S209" s="76">
        <f t="shared" si="76"/>
        <v>0.7</v>
      </c>
      <c r="T209" s="77">
        <f t="shared" ref="T209:T221" si="109">S209*R209</f>
        <v>6.3</v>
      </c>
      <c r="U209" s="78">
        <f t="shared" ref="U209:U221" si="110">R209-T209</f>
        <v>2.7</v>
      </c>
    </row>
    <row r="210" s="2" customFormat="1" ht="24" customHeight="1" spans="2:21">
      <c r="B210" s="28" t="s">
        <v>25</v>
      </c>
      <c r="C210" s="29" t="s">
        <v>33</v>
      </c>
      <c r="D210" s="29" t="s">
        <v>63</v>
      </c>
      <c r="E210" s="29" t="s">
        <v>36</v>
      </c>
      <c r="F210" s="29" t="s">
        <v>32</v>
      </c>
      <c r="G210" s="29">
        <f>(3+1.5)/2</f>
        <v>2.25</v>
      </c>
      <c r="H210" s="29"/>
      <c r="I210" s="29"/>
      <c r="J210" s="29"/>
      <c r="K210" s="29">
        <v>2</v>
      </c>
      <c r="L210" s="49"/>
      <c r="M210" s="50" t="s">
        <v>71</v>
      </c>
      <c r="N210" s="51"/>
      <c r="O210" s="52"/>
      <c r="P210" s="53"/>
      <c r="Q210" s="74">
        <f t="shared" si="84"/>
        <v>4</v>
      </c>
      <c r="R210" s="75">
        <f t="shared" si="85"/>
        <v>9</v>
      </c>
      <c r="S210" s="76">
        <f t="shared" si="76"/>
        <v>0.7</v>
      </c>
      <c r="T210" s="77">
        <f t="shared" si="109"/>
        <v>6.3</v>
      </c>
      <c r="U210" s="78">
        <f t="shared" si="110"/>
        <v>2.7</v>
      </c>
    </row>
    <row r="211" s="2" customFormat="1" ht="24" customHeight="1" spans="2:21">
      <c r="B211" s="28" t="s">
        <v>25</v>
      </c>
      <c r="C211" s="29" t="s">
        <v>33</v>
      </c>
      <c r="D211" s="29" t="s">
        <v>63</v>
      </c>
      <c r="E211" s="29" t="s">
        <v>37</v>
      </c>
      <c r="F211" s="29" t="s">
        <v>39</v>
      </c>
      <c r="G211" s="29">
        <f>(4+2.5)/2</f>
        <v>3.25</v>
      </c>
      <c r="H211" s="29"/>
      <c r="I211" s="29"/>
      <c r="J211" s="29"/>
      <c r="K211" s="29">
        <v>2</v>
      </c>
      <c r="L211" s="49"/>
      <c r="M211" s="50" t="s">
        <v>71</v>
      </c>
      <c r="N211" s="51"/>
      <c r="O211" s="52"/>
      <c r="P211" s="53"/>
      <c r="Q211" s="74">
        <f t="shared" si="84"/>
        <v>4</v>
      </c>
      <c r="R211" s="75">
        <f t="shared" si="85"/>
        <v>13</v>
      </c>
      <c r="S211" s="76">
        <f t="shared" ref="S211:S221" si="111">$S$7</f>
        <v>0.7</v>
      </c>
      <c r="T211" s="77">
        <f t="shared" si="109"/>
        <v>9.1</v>
      </c>
      <c r="U211" s="78">
        <f t="shared" si="110"/>
        <v>3.9</v>
      </c>
    </row>
    <row r="212" s="2" customFormat="1" ht="24" customHeight="1" spans="2:21">
      <c r="B212" s="28" t="s">
        <v>25</v>
      </c>
      <c r="C212" s="29" t="s">
        <v>33</v>
      </c>
      <c r="D212" s="29" t="s">
        <v>63</v>
      </c>
      <c r="E212" s="29" t="s">
        <v>38</v>
      </c>
      <c r="F212" s="29" t="s">
        <v>37</v>
      </c>
      <c r="G212" s="29">
        <f>(5+4)/2</f>
        <v>4.5</v>
      </c>
      <c r="H212" s="29"/>
      <c r="I212" s="29"/>
      <c r="J212" s="29"/>
      <c r="K212" s="29">
        <v>2</v>
      </c>
      <c r="L212" s="49"/>
      <c r="M212" s="50" t="s">
        <v>71</v>
      </c>
      <c r="N212" s="51"/>
      <c r="O212" s="52"/>
      <c r="P212" s="53"/>
      <c r="Q212" s="74">
        <f t="shared" si="84"/>
        <v>4</v>
      </c>
      <c r="R212" s="75">
        <f t="shared" si="85"/>
        <v>18</v>
      </c>
      <c r="S212" s="76">
        <f t="shared" si="111"/>
        <v>0.7</v>
      </c>
      <c r="T212" s="77">
        <f t="shared" si="109"/>
        <v>12.6</v>
      </c>
      <c r="U212" s="78">
        <f t="shared" si="110"/>
        <v>5.4</v>
      </c>
    </row>
    <row r="213" s="2" customFormat="1" ht="24" customHeight="1" spans="2:21">
      <c r="B213" s="28" t="s">
        <v>25</v>
      </c>
      <c r="C213" s="29" t="s">
        <v>33</v>
      </c>
      <c r="D213" s="29" t="s">
        <v>63</v>
      </c>
      <c r="E213" s="29" t="s">
        <v>38</v>
      </c>
      <c r="F213" s="29" t="s">
        <v>39</v>
      </c>
      <c r="G213" s="29">
        <f>(5+2.5)/2</f>
        <v>3.75</v>
      </c>
      <c r="H213" s="29"/>
      <c r="I213" s="29"/>
      <c r="J213" s="29"/>
      <c r="K213" s="29">
        <v>1</v>
      </c>
      <c r="L213" s="49"/>
      <c r="M213" s="50" t="s">
        <v>71</v>
      </c>
      <c r="N213" s="51"/>
      <c r="O213" s="52"/>
      <c r="P213" s="53"/>
      <c r="Q213" s="74">
        <f t="shared" si="84"/>
        <v>2</v>
      </c>
      <c r="R213" s="75">
        <f t="shared" si="85"/>
        <v>7.5</v>
      </c>
      <c r="S213" s="76">
        <f t="shared" si="111"/>
        <v>0.7</v>
      </c>
      <c r="T213" s="77">
        <f t="shared" si="109"/>
        <v>5.25</v>
      </c>
      <c r="U213" s="78">
        <f t="shared" si="110"/>
        <v>2.25</v>
      </c>
    </row>
    <row r="214" s="2" customFormat="1" ht="24" customHeight="1" spans="2:21">
      <c r="B214" s="28" t="s">
        <v>25</v>
      </c>
      <c r="C214" s="29" t="s">
        <v>33</v>
      </c>
      <c r="D214" s="29" t="s">
        <v>63</v>
      </c>
      <c r="E214" s="29" t="s">
        <v>72</v>
      </c>
      <c r="F214" s="29" t="s">
        <v>36</v>
      </c>
      <c r="G214" s="29">
        <f>(6+3)/2</f>
        <v>4.5</v>
      </c>
      <c r="H214" s="29"/>
      <c r="I214" s="29"/>
      <c r="J214" s="29"/>
      <c r="K214" s="29">
        <v>1</v>
      </c>
      <c r="L214" s="49"/>
      <c r="M214" s="50" t="s">
        <v>71</v>
      </c>
      <c r="N214" s="51"/>
      <c r="O214" s="52"/>
      <c r="P214" s="53"/>
      <c r="Q214" s="74">
        <f t="shared" si="84"/>
        <v>2</v>
      </c>
      <c r="R214" s="75">
        <f t="shared" si="85"/>
        <v>9</v>
      </c>
      <c r="S214" s="76">
        <f t="shared" si="111"/>
        <v>0.7</v>
      </c>
      <c r="T214" s="77">
        <f t="shared" si="109"/>
        <v>6.3</v>
      </c>
      <c r="U214" s="78">
        <f t="shared" si="110"/>
        <v>2.7</v>
      </c>
    </row>
    <row r="215" s="2" customFormat="1" ht="24" customHeight="1" spans="2:21">
      <c r="B215" s="28" t="s">
        <v>25</v>
      </c>
      <c r="C215" s="29" t="s">
        <v>33</v>
      </c>
      <c r="D215" s="29" t="s">
        <v>63</v>
      </c>
      <c r="E215" s="29" t="s">
        <v>72</v>
      </c>
      <c r="F215" s="29" t="s">
        <v>38</v>
      </c>
      <c r="G215" s="29">
        <f>(6+5)/2</f>
        <v>5.5</v>
      </c>
      <c r="H215" s="29"/>
      <c r="I215" s="29"/>
      <c r="J215" s="29"/>
      <c r="K215" s="29">
        <v>2</v>
      </c>
      <c r="L215" s="49"/>
      <c r="M215" s="50" t="s">
        <v>71</v>
      </c>
      <c r="N215" s="51"/>
      <c r="O215" s="52"/>
      <c r="P215" s="53"/>
      <c r="Q215" s="74">
        <f t="shared" si="84"/>
        <v>4</v>
      </c>
      <c r="R215" s="75">
        <f t="shared" si="85"/>
        <v>22</v>
      </c>
      <c r="S215" s="76">
        <f t="shared" si="111"/>
        <v>0.7</v>
      </c>
      <c r="T215" s="77">
        <f t="shared" si="109"/>
        <v>15.4</v>
      </c>
      <c r="U215" s="78">
        <f t="shared" si="110"/>
        <v>6.6</v>
      </c>
    </row>
    <row r="216" s="2" customFormat="1" ht="24" customHeight="1" spans="2:21">
      <c r="B216" s="28" t="s">
        <v>25</v>
      </c>
      <c r="C216" s="29" t="s">
        <v>33</v>
      </c>
      <c r="D216" s="29" t="s">
        <v>63</v>
      </c>
      <c r="E216" s="29" t="s">
        <v>47</v>
      </c>
      <c r="F216" s="29" t="s">
        <v>38</v>
      </c>
      <c r="G216" s="29">
        <f>(8+5)/2</f>
        <v>6.5</v>
      </c>
      <c r="H216" s="29"/>
      <c r="I216" s="29"/>
      <c r="J216" s="29"/>
      <c r="K216" s="29">
        <v>2</v>
      </c>
      <c r="L216" s="49"/>
      <c r="M216" s="50" t="s">
        <v>71</v>
      </c>
      <c r="N216" s="51"/>
      <c r="O216" s="52"/>
      <c r="P216" s="53"/>
      <c r="Q216" s="74">
        <f t="shared" ref="Q216:Q221" si="112">K216*2</f>
        <v>4</v>
      </c>
      <c r="R216" s="75">
        <f t="shared" si="85"/>
        <v>26</v>
      </c>
      <c r="S216" s="76">
        <f t="shared" si="111"/>
        <v>0.7</v>
      </c>
      <c r="T216" s="77">
        <f t="shared" si="109"/>
        <v>18.2</v>
      </c>
      <c r="U216" s="78">
        <f t="shared" si="110"/>
        <v>7.8</v>
      </c>
    </row>
    <row r="217" s="2" customFormat="1" ht="24" customHeight="1" spans="2:21">
      <c r="B217" s="28" t="s">
        <v>25</v>
      </c>
      <c r="C217" s="29" t="s">
        <v>33</v>
      </c>
      <c r="D217" s="29" t="s">
        <v>63</v>
      </c>
      <c r="E217" s="29" t="s">
        <v>34</v>
      </c>
      <c r="F217" s="29" t="s">
        <v>31</v>
      </c>
      <c r="G217" s="29">
        <f>(2+1)/2</f>
        <v>1.5</v>
      </c>
      <c r="H217" s="29"/>
      <c r="I217" s="29"/>
      <c r="J217" s="29"/>
      <c r="K217" s="29">
        <v>4</v>
      </c>
      <c r="L217" s="49" t="s">
        <v>29</v>
      </c>
      <c r="M217" s="50" t="s">
        <v>30</v>
      </c>
      <c r="N217" s="51"/>
      <c r="O217" s="52"/>
      <c r="P217" s="53"/>
      <c r="Q217" s="74">
        <f t="shared" si="112"/>
        <v>8</v>
      </c>
      <c r="R217" s="75">
        <f t="shared" si="85"/>
        <v>12</v>
      </c>
      <c r="S217" s="76">
        <f t="shared" si="111"/>
        <v>0.7</v>
      </c>
      <c r="T217" s="77">
        <f t="shared" si="109"/>
        <v>8.4</v>
      </c>
      <c r="U217" s="78">
        <f t="shared" si="110"/>
        <v>3.6</v>
      </c>
    </row>
    <row r="218" s="2" customFormat="1" ht="24" customHeight="1" spans="2:21">
      <c r="B218" s="28" t="s">
        <v>25</v>
      </c>
      <c r="C218" s="29" t="s">
        <v>33</v>
      </c>
      <c r="D218" s="29" t="s">
        <v>63</v>
      </c>
      <c r="E218" s="29" t="s">
        <v>39</v>
      </c>
      <c r="F218" s="29" t="s">
        <v>34</v>
      </c>
      <c r="G218" s="29">
        <f>(2.5+2)/2</f>
        <v>2.25</v>
      </c>
      <c r="H218" s="29"/>
      <c r="I218" s="29"/>
      <c r="J218" s="29"/>
      <c r="K218" s="29">
        <v>4</v>
      </c>
      <c r="L218" s="49" t="s">
        <v>35</v>
      </c>
      <c r="M218" s="50" t="s">
        <v>30</v>
      </c>
      <c r="N218" s="51"/>
      <c r="O218" s="52"/>
      <c r="P218" s="53"/>
      <c r="Q218" s="74">
        <f t="shared" si="112"/>
        <v>8</v>
      </c>
      <c r="R218" s="75">
        <f t="shared" si="85"/>
        <v>18</v>
      </c>
      <c r="S218" s="76">
        <f t="shared" si="111"/>
        <v>0.7</v>
      </c>
      <c r="T218" s="77">
        <f t="shared" si="109"/>
        <v>12.6</v>
      </c>
      <c r="U218" s="78">
        <f t="shared" si="110"/>
        <v>5.4</v>
      </c>
    </row>
    <row r="219" s="2" customFormat="1" ht="24" customHeight="1" spans="2:21">
      <c r="B219" s="28" t="s">
        <v>25</v>
      </c>
      <c r="C219" s="29" t="s">
        <v>33</v>
      </c>
      <c r="D219" s="29" t="s">
        <v>63</v>
      </c>
      <c r="E219" s="29" t="s">
        <v>36</v>
      </c>
      <c r="F219" s="29" t="s">
        <v>34</v>
      </c>
      <c r="G219" s="29">
        <f>(3+2)/2</f>
        <v>2.5</v>
      </c>
      <c r="H219" s="29"/>
      <c r="I219" s="29"/>
      <c r="J219" s="29"/>
      <c r="K219" s="29">
        <v>1</v>
      </c>
      <c r="L219" s="49" t="s">
        <v>35</v>
      </c>
      <c r="M219" s="50" t="s">
        <v>30</v>
      </c>
      <c r="N219" s="51"/>
      <c r="O219" s="52"/>
      <c r="P219" s="53"/>
      <c r="Q219" s="74">
        <f t="shared" si="112"/>
        <v>2</v>
      </c>
      <c r="R219" s="75">
        <f t="shared" si="85"/>
        <v>5</v>
      </c>
      <c r="S219" s="76">
        <f t="shared" si="111"/>
        <v>0.7</v>
      </c>
      <c r="T219" s="77">
        <f t="shared" si="109"/>
        <v>3.5</v>
      </c>
      <c r="U219" s="78">
        <f t="shared" si="110"/>
        <v>1.5</v>
      </c>
    </row>
    <row r="220" s="2" customFormat="1" ht="24" customHeight="1" spans="2:21">
      <c r="B220" s="28" t="s">
        <v>25</v>
      </c>
      <c r="C220" s="29" t="s">
        <v>33</v>
      </c>
      <c r="D220" s="29" t="s">
        <v>63</v>
      </c>
      <c r="E220" s="29" t="s">
        <v>37</v>
      </c>
      <c r="F220" s="29" t="s">
        <v>36</v>
      </c>
      <c r="G220" s="29">
        <f>(4+3)/2</f>
        <v>3.5</v>
      </c>
      <c r="H220" s="29"/>
      <c r="I220" s="29"/>
      <c r="J220" s="29"/>
      <c r="K220" s="29">
        <v>2</v>
      </c>
      <c r="L220" s="49" t="s">
        <v>35</v>
      </c>
      <c r="M220" s="50" t="s">
        <v>30</v>
      </c>
      <c r="N220" s="51"/>
      <c r="O220" s="52"/>
      <c r="P220" s="53"/>
      <c r="Q220" s="74">
        <f t="shared" si="112"/>
        <v>4</v>
      </c>
      <c r="R220" s="75">
        <f t="shared" si="85"/>
        <v>14</v>
      </c>
      <c r="S220" s="76">
        <f t="shared" si="111"/>
        <v>0.7</v>
      </c>
      <c r="T220" s="77">
        <f t="shared" si="109"/>
        <v>9.8</v>
      </c>
      <c r="U220" s="78">
        <f t="shared" si="110"/>
        <v>4.2</v>
      </c>
    </row>
    <row r="221" s="2" customFormat="1" ht="24" customHeight="1" spans="2:21">
      <c r="B221" s="28" t="s">
        <v>25</v>
      </c>
      <c r="C221" s="29" t="s">
        <v>33</v>
      </c>
      <c r="D221" s="29" t="s">
        <v>63</v>
      </c>
      <c r="E221" s="29" t="s">
        <v>41</v>
      </c>
      <c r="F221" s="29" t="s">
        <v>72</v>
      </c>
      <c r="G221" s="29">
        <f>(12+6)/2</f>
        <v>9</v>
      </c>
      <c r="H221" s="29"/>
      <c r="I221" s="29"/>
      <c r="J221" s="29"/>
      <c r="K221" s="29">
        <v>2</v>
      </c>
      <c r="L221" s="49" t="s">
        <v>35</v>
      </c>
      <c r="M221" s="50" t="s">
        <v>30</v>
      </c>
      <c r="N221" s="51"/>
      <c r="O221" s="52"/>
      <c r="P221" s="53"/>
      <c r="Q221" s="74">
        <f t="shared" si="112"/>
        <v>4</v>
      </c>
      <c r="R221" s="75">
        <f t="shared" si="85"/>
        <v>36</v>
      </c>
      <c r="S221" s="76">
        <f t="shared" si="111"/>
        <v>0.7</v>
      </c>
      <c r="T221" s="77">
        <f t="shared" si="109"/>
        <v>25.2</v>
      </c>
      <c r="U221" s="78">
        <f t="shared" si="110"/>
        <v>10.8</v>
      </c>
    </row>
    <row r="222" s="2" customFormat="1" ht="24" customHeight="1" spans="2:21">
      <c r="B222" s="28" t="s">
        <v>25</v>
      </c>
      <c r="C222" s="29" t="s">
        <v>33</v>
      </c>
      <c r="D222" s="29" t="s">
        <v>50</v>
      </c>
      <c r="E222" s="29" t="s">
        <v>47</v>
      </c>
      <c r="F222" s="29"/>
      <c r="G222" s="29">
        <v>8</v>
      </c>
      <c r="H222" s="29"/>
      <c r="I222" s="29"/>
      <c r="J222" s="29"/>
      <c r="K222" s="29">
        <v>1</v>
      </c>
      <c r="L222" s="49" t="s">
        <v>60</v>
      </c>
      <c r="M222" s="50" t="s">
        <v>59</v>
      </c>
      <c r="N222" s="51"/>
      <c r="O222" s="52"/>
      <c r="P222" s="53"/>
      <c r="Q222" s="74">
        <f>K222</f>
        <v>1</v>
      </c>
      <c r="R222" s="75">
        <f t="shared" ref="R222:R263" si="113">Q222*G222</f>
        <v>8</v>
      </c>
      <c r="S222" s="76">
        <f t="shared" ref="S222:S261" si="114">$S$7</f>
        <v>0.7</v>
      </c>
      <c r="T222" s="77">
        <f t="shared" ref="T222:T230" si="115">S222*R222</f>
        <v>5.6</v>
      </c>
      <c r="U222" s="78">
        <f t="shared" ref="U222:U230" si="116">R222-T222</f>
        <v>2.4</v>
      </c>
    </row>
    <row r="223" s="2" customFormat="1" ht="24" customHeight="1" spans="2:21">
      <c r="B223" s="28" t="s">
        <v>25</v>
      </c>
      <c r="C223" s="29" t="s">
        <v>26</v>
      </c>
      <c r="D223" s="29" t="s">
        <v>53</v>
      </c>
      <c r="E223" s="29" t="s">
        <v>46</v>
      </c>
      <c r="F223" s="29"/>
      <c r="G223" s="29">
        <v>1</v>
      </c>
      <c r="H223" s="29"/>
      <c r="I223" s="29"/>
      <c r="J223" s="29"/>
      <c r="K223" s="29">
        <v>2</v>
      </c>
      <c r="L223" s="49" t="s">
        <v>56</v>
      </c>
      <c r="M223" s="50" t="s">
        <v>57</v>
      </c>
      <c r="N223" s="51"/>
      <c r="O223" s="52"/>
      <c r="P223" s="53"/>
      <c r="Q223" s="74">
        <f>K223</f>
        <v>2</v>
      </c>
      <c r="R223" s="75">
        <f t="shared" si="113"/>
        <v>2</v>
      </c>
      <c r="S223" s="76">
        <f t="shared" si="114"/>
        <v>0.7</v>
      </c>
      <c r="T223" s="77">
        <f t="shared" si="115"/>
        <v>1.4</v>
      </c>
      <c r="U223" s="78">
        <f t="shared" si="116"/>
        <v>0.6</v>
      </c>
    </row>
    <row r="224" s="2" customFormat="1" ht="24" customHeight="1" spans="2:24">
      <c r="B224" s="28" t="s">
        <v>25</v>
      </c>
      <c r="C224" s="29" t="s">
        <v>26</v>
      </c>
      <c r="D224" s="29" t="s">
        <v>53</v>
      </c>
      <c r="E224" s="29" t="s">
        <v>28</v>
      </c>
      <c r="F224" s="29"/>
      <c r="G224" s="29">
        <v>1</v>
      </c>
      <c r="H224" s="29"/>
      <c r="I224" s="29"/>
      <c r="J224" s="29"/>
      <c r="K224" s="29">
        <v>47</v>
      </c>
      <c r="L224" s="49" t="s">
        <v>56</v>
      </c>
      <c r="M224" s="50" t="s">
        <v>57</v>
      </c>
      <c r="N224" s="51"/>
      <c r="O224" s="52"/>
      <c r="P224" s="53"/>
      <c r="Q224" s="74">
        <f t="shared" ref="Q224:Q287" si="117">K224</f>
        <v>47</v>
      </c>
      <c r="R224" s="75">
        <f t="shared" si="113"/>
        <v>47</v>
      </c>
      <c r="S224" s="76">
        <f t="shared" si="114"/>
        <v>0.7</v>
      </c>
      <c r="T224" s="77">
        <f t="shared" si="115"/>
        <v>32.9</v>
      </c>
      <c r="U224" s="78">
        <f t="shared" si="116"/>
        <v>14.1</v>
      </c>
      <c r="X224" s="83"/>
    </row>
    <row r="225" s="2" customFormat="1" ht="24" customHeight="1" spans="2:21">
      <c r="B225" s="28" t="s">
        <v>25</v>
      </c>
      <c r="C225" s="29" t="s">
        <v>26</v>
      </c>
      <c r="D225" s="29" t="s">
        <v>53</v>
      </c>
      <c r="E225" s="29" t="s">
        <v>31</v>
      </c>
      <c r="F225" s="29"/>
      <c r="G225" s="29">
        <v>1</v>
      </c>
      <c r="H225" s="29"/>
      <c r="I225" s="29"/>
      <c r="J225" s="29"/>
      <c r="K225" s="29">
        <v>23</v>
      </c>
      <c r="L225" s="49" t="s">
        <v>56</v>
      </c>
      <c r="M225" s="50" t="s">
        <v>57</v>
      </c>
      <c r="N225" s="51"/>
      <c r="O225" s="52"/>
      <c r="P225" s="53"/>
      <c r="Q225" s="74">
        <f t="shared" si="117"/>
        <v>23</v>
      </c>
      <c r="R225" s="75">
        <f t="shared" si="113"/>
        <v>23</v>
      </c>
      <c r="S225" s="76">
        <f t="shared" si="114"/>
        <v>0.7</v>
      </c>
      <c r="T225" s="77">
        <f t="shared" si="115"/>
        <v>16.1</v>
      </c>
      <c r="U225" s="78">
        <f t="shared" si="116"/>
        <v>6.9</v>
      </c>
    </row>
    <row r="226" s="2" customFormat="1" ht="24" customHeight="1" spans="2:21">
      <c r="B226" s="28" t="s">
        <v>25</v>
      </c>
      <c r="C226" s="29" t="s">
        <v>26</v>
      </c>
      <c r="D226" s="29" t="s">
        <v>53</v>
      </c>
      <c r="E226" s="29" t="s">
        <v>34</v>
      </c>
      <c r="F226" s="29"/>
      <c r="G226" s="29">
        <v>2</v>
      </c>
      <c r="H226" s="29"/>
      <c r="I226" s="29"/>
      <c r="J226" s="29"/>
      <c r="K226" s="29">
        <v>0</v>
      </c>
      <c r="L226" s="49" t="s">
        <v>56</v>
      </c>
      <c r="M226" s="50" t="s">
        <v>57</v>
      </c>
      <c r="N226" s="51"/>
      <c r="O226" s="52"/>
      <c r="P226" s="53"/>
      <c r="Q226" s="74">
        <f t="shared" si="117"/>
        <v>0</v>
      </c>
      <c r="R226" s="75">
        <f t="shared" si="113"/>
        <v>0</v>
      </c>
      <c r="S226" s="76">
        <f t="shared" si="114"/>
        <v>0.7</v>
      </c>
      <c r="T226" s="77">
        <f t="shared" si="115"/>
        <v>0</v>
      </c>
      <c r="U226" s="78">
        <f t="shared" si="116"/>
        <v>0</v>
      </c>
    </row>
    <row r="227" s="2" customFormat="1" ht="24" customHeight="1" spans="2:21">
      <c r="B227" s="28" t="s">
        <v>25</v>
      </c>
      <c r="C227" s="29" t="s">
        <v>26</v>
      </c>
      <c r="D227" s="29" t="s">
        <v>53</v>
      </c>
      <c r="E227" s="29" t="s">
        <v>39</v>
      </c>
      <c r="F227" s="29"/>
      <c r="G227" s="29">
        <v>2.5</v>
      </c>
      <c r="H227" s="29"/>
      <c r="I227" s="29"/>
      <c r="J227" s="29"/>
      <c r="K227" s="29">
        <v>2</v>
      </c>
      <c r="L227" s="49" t="s">
        <v>56</v>
      </c>
      <c r="M227" s="50" t="s">
        <v>57</v>
      </c>
      <c r="N227" s="51"/>
      <c r="O227" s="52"/>
      <c r="P227" s="53"/>
      <c r="Q227" s="74">
        <f t="shared" si="117"/>
        <v>2</v>
      </c>
      <c r="R227" s="75">
        <f t="shared" si="113"/>
        <v>5</v>
      </c>
      <c r="S227" s="76">
        <f t="shared" si="114"/>
        <v>0.7</v>
      </c>
      <c r="T227" s="77">
        <f t="shared" si="115"/>
        <v>3.5</v>
      </c>
      <c r="U227" s="78">
        <f t="shared" si="116"/>
        <v>1.5</v>
      </c>
    </row>
    <row r="228" s="2" customFormat="1" ht="24" customHeight="1" spans="2:21">
      <c r="B228" s="28" t="s">
        <v>25</v>
      </c>
      <c r="C228" s="29" t="s">
        <v>26</v>
      </c>
      <c r="D228" s="29" t="s">
        <v>53</v>
      </c>
      <c r="E228" s="29" t="s">
        <v>36</v>
      </c>
      <c r="F228" s="29"/>
      <c r="G228" s="29">
        <v>3</v>
      </c>
      <c r="H228" s="29"/>
      <c r="I228" s="29"/>
      <c r="J228" s="29"/>
      <c r="K228" s="29">
        <v>0</v>
      </c>
      <c r="L228" s="49" t="s">
        <v>56</v>
      </c>
      <c r="M228" s="50" t="s">
        <v>57</v>
      </c>
      <c r="N228" s="51"/>
      <c r="O228" s="52"/>
      <c r="P228" s="53"/>
      <c r="Q228" s="74">
        <f t="shared" si="117"/>
        <v>0</v>
      </c>
      <c r="R228" s="75">
        <f t="shared" si="113"/>
        <v>0</v>
      </c>
      <c r="S228" s="76">
        <f t="shared" si="114"/>
        <v>0.7</v>
      </c>
      <c r="T228" s="77">
        <f t="shared" si="115"/>
        <v>0</v>
      </c>
      <c r="U228" s="78">
        <f t="shared" si="116"/>
        <v>0</v>
      </c>
    </row>
    <row r="229" s="2" customFormat="1" ht="24" customHeight="1" spans="2:21">
      <c r="B229" s="28" t="s">
        <v>25</v>
      </c>
      <c r="C229" s="29" t="s">
        <v>26</v>
      </c>
      <c r="D229" s="29" t="s">
        <v>53</v>
      </c>
      <c r="E229" s="29" t="s">
        <v>37</v>
      </c>
      <c r="F229" s="29"/>
      <c r="G229" s="29">
        <v>4</v>
      </c>
      <c r="H229" s="29"/>
      <c r="I229" s="29"/>
      <c r="J229" s="29"/>
      <c r="K229" s="29">
        <v>0</v>
      </c>
      <c r="L229" s="49" t="s">
        <v>56</v>
      </c>
      <c r="M229" s="50" t="s">
        <v>57</v>
      </c>
      <c r="N229" s="51"/>
      <c r="O229" s="52"/>
      <c r="P229" s="53"/>
      <c r="Q229" s="74">
        <f t="shared" si="117"/>
        <v>0</v>
      </c>
      <c r="R229" s="75">
        <f t="shared" si="113"/>
        <v>0</v>
      </c>
      <c r="S229" s="76">
        <f t="shared" si="114"/>
        <v>0.7</v>
      </c>
      <c r="T229" s="77">
        <f t="shared" si="115"/>
        <v>0</v>
      </c>
      <c r="U229" s="78">
        <f t="shared" si="116"/>
        <v>0</v>
      </c>
    </row>
    <row r="230" s="2" customFormat="1" ht="24" customHeight="1" spans="2:21">
      <c r="B230" s="28" t="s">
        <v>25</v>
      </c>
      <c r="C230" s="29" t="s">
        <v>26</v>
      </c>
      <c r="D230" s="29" t="s">
        <v>53</v>
      </c>
      <c r="E230" s="29" t="s">
        <v>38</v>
      </c>
      <c r="F230" s="29"/>
      <c r="G230" s="29">
        <v>5</v>
      </c>
      <c r="H230" s="29"/>
      <c r="I230" s="29"/>
      <c r="J230" s="29"/>
      <c r="K230" s="29">
        <v>2</v>
      </c>
      <c r="L230" s="49" t="s">
        <v>56</v>
      </c>
      <c r="M230" s="50" t="s">
        <v>57</v>
      </c>
      <c r="N230" s="51"/>
      <c r="O230" s="52"/>
      <c r="P230" s="53"/>
      <c r="Q230" s="74">
        <f t="shared" si="117"/>
        <v>2</v>
      </c>
      <c r="R230" s="75">
        <f t="shared" si="113"/>
        <v>10</v>
      </c>
      <c r="S230" s="76">
        <f t="shared" si="114"/>
        <v>0.7</v>
      </c>
      <c r="T230" s="77">
        <f t="shared" si="115"/>
        <v>7</v>
      </c>
      <c r="U230" s="78">
        <f t="shared" si="116"/>
        <v>3</v>
      </c>
    </row>
    <row r="231" s="2" customFormat="1" ht="24" customHeight="1" spans="2:21">
      <c r="B231" s="28" t="s">
        <v>25</v>
      </c>
      <c r="C231" s="29" t="s">
        <v>26</v>
      </c>
      <c r="D231" s="29" t="s">
        <v>53</v>
      </c>
      <c r="E231" s="29" t="s">
        <v>28</v>
      </c>
      <c r="F231" s="29"/>
      <c r="G231" s="29">
        <v>1</v>
      </c>
      <c r="H231" s="29"/>
      <c r="I231" s="29"/>
      <c r="J231" s="29"/>
      <c r="K231" s="29">
        <v>18</v>
      </c>
      <c r="L231" s="49" t="s">
        <v>56</v>
      </c>
      <c r="M231" s="50" t="s">
        <v>57</v>
      </c>
      <c r="N231" s="51"/>
      <c r="O231" s="52"/>
      <c r="P231" s="53"/>
      <c r="Q231" s="74">
        <f t="shared" si="117"/>
        <v>18</v>
      </c>
      <c r="R231" s="75">
        <f t="shared" si="113"/>
        <v>18</v>
      </c>
      <c r="S231" s="76">
        <f t="shared" si="114"/>
        <v>0.7</v>
      </c>
      <c r="T231" s="77">
        <f t="shared" ref="T231:T237" si="118">S231*R231</f>
        <v>12.6</v>
      </c>
      <c r="U231" s="78">
        <f t="shared" ref="U231:U237" si="119">R231-T231</f>
        <v>5.4</v>
      </c>
    </row>
    <row r="232" s="2" customFormat="1" ht="24" customHeight="1" spans="2:21">
      <c r="B232" s="28" t="s">
        <v>25</v>
      </c>
      <c r="C232" s="29" t="s">
        <v>26</v>
      </c>
      <c r="D232" s="29" t="s">
        <v>53</v>
      </c>
      <c r="E232" s="29" t="s">
        <v>31</v>
      </c>
      <c r="F232" s="29"/>
      <c r="G232" s="29">
        <v>1</v>
      </c>
      <c r="H232" s="29"/>
      <c r="I232" s="29"/>
      <c r="J232" s="29"/>
      <c r="K232" s="29">
        <v>9</v>
      </c>
      <c r="L232" s="49" t="s">
        <v>56</v>
      </c>
      <c r="M232" s="50" t="s">
        <v>57</v>
      </c>
      <c r="N232" s="51"/>
      <c r="O232" s="52"/>
      <c r="P232" s="53"/>
      <c r="Q232" s="74">
        <f t="shared" si="117"/>
        <v>9</v>
      </c>
      <c r="R232" s="75">
        <f t="shared" si="113"/>
        <v>9</v>
      </c>
      <c r="S232" s="76">
        <f t="shared" si="114"/>
        <v>0.7</v>
      </c>
      <c r="T232" s="77">
        <f t="shared" si="118"/>
        <v>6.3</v>
      </c>
      <c r="U232" s="78">
        <f t="shared" si="119"/>
        <v>2.7</v>
      </c>
    </row>
    <row r="233" s="2" customFormat="1" ht="24" customHeight="1" spans="2:21">
      <c r="B233" s="28" t="s">
        <v>25</v>
      </c>
      <c r="C233" s="29" t="s">
        <v>26</v>
      </c>
      <c r="D233" s="29" t="s">
        <v>53</v>
      </c>
      <c r="E233" s="29" t="s">
        <v>32</v>
      </c>
      <c r="F233" s="29"/>
      <c r="G233" s="29">
        <v>1.5</v>
      </c>
      <c r="H233" s="29"/>
      <c r="I233" s="29"/>
      <c r="J233" s="29"/>
      <c r="K233" s="29">
        <v>9</v>
      </c>
      <c r="L233" s="49" t="s">
        <v>56</v>
      </c>
      <c r="M233" s="50" t="s">
        <v>57</v>
      </c>
      <c r="N233" s="51"/>
      <c r="O233" s="52"/>
      <c r="P233" s="53"/>
      <c r="Q233" s="74">
        <f t="shared" si="117"/>
        <v>9</v>
      </c>
      <c r="R233" s="75">
        <f t="shared" si="113"/>
        <v>13.5</v>
      </c>
      <c r="S233" s="76">
        <f t="shared" si="114"/>
        <v>0.7</v>
      </c>
      <c r="T233" s="77">
        <f t="shared" si="118"/>
        <v>9.45</v>
      </c>
      <c r="U233" s="78">
        <f t="shared" si="119"/>
        <v>4.05</v>
      </c>
    </row>
    <row r="234" s="2" customFormat="1" ht="24" customHeight="1" spans="2:21">
      <c r="B234" s="28" t="s">
        <v>25</v>
      </c>
      <c r="C234" s="29" t="s">
        <v>26</v>
      </c>
      <c r="D234" s="29" t="s">
        <v>53</v>
      </c>
      <c r="E234" s="29" t="s">
        <v>34</v>
      </c>
      <c r="F234" s="29"/>
      <c r="G234" s="29">
        <v>2</v>
      </c>
      <c r="H234" s="29"/>
      <c r="I234" s="29"/>
      <c r="J234" s="29"/>
      <c r="K234" s="29">
        <v>7</v>
      </c>
      <c r="L234" s="49" t="s">
        <v>56</v>
      </c>
      <c r="M234" s="50" t="s">
        <v>57</v>
      </c>
      <c r="N234" s="51"/>
      <c r="O234" s="52"/>
      <c r="P234" s="53"/>
      <c r="Q234" s="74">
        <f t="shared" si="117"/>
        <v>7</v>
      </c>
      <c r="R234" s="75">
        <f t="shared" si="113"/>
        <v>14</v>
      </c>
      <c r="S234" s="76">
        <f t="shared" si="114"/>
        <v>0.7</v>
      </c>
      <c r="T234" s="77">
        <f t="shared" si="118"/>
        <v>9.8</v>
      </c>
      <c r="U234" s="78">
        <f t="shared" si="119"/>
        <v>4.2</v>
      </c>
    </row>
    <row r="235" s="2" customFormat="1" ht="24" customHeight="1" spans="2:21">
      <c r="B235" s="28" t="s">
        <v>25</v>
      </c>
      <c r="C235" s="29" t="s">
        <v>26</v>
      </c>
      <c r="D235" s="29" t="s">
        <v>53</v>
      </c>
      <c r="E235" s="29" t="s">
        <v>39</v>
      </c>
      <c r="F235" s="29"/>
      <c r="G235" s="29">
        <v>2.5</v>
      </c>
      <c r="H235" s="29"/>
      <c r="I235" s="29"/>
      <c r="J235" s="29"/>
      <c r="K235" s="29">
        <v>2</v>
      </c>
      <c r="L235" s="49" t="s">
        <v>56</v>
      </c>
      <c r="M235" s="50" t="s">
        <v>57</v>
      </c>
      <c r="N235" s="51"/>
      <c r="O235" s="52"/>
      <c r="P235" s="53"/>
      <c r="Q235" s="74">
        <f t="shared" si="117"/>
        <v>2</v>
      </c>
      <c r="R235" s="75">
        <f t="shared" si="113"/>
        <v>5</v>
      </c>
      <c r="S235" s="76">
        <f t="shared" si="114"/>
        <v>0.7</v>
      </c>
      <c r="T235" s="77">
        <f t="shared" si="118"/>
        <v>3.5</v>
      </c>
      <c r="U235" s="78">
        <f t="shared" si="119"/>
        <v>1.5</v>
      </c>
    </row>
    <row r="236" s="2" customFormat="1" ht="24" customHeight="1" spans="2:21">
      <c r="B236" s="28" t="s">
        <v>25</v>
      </c>
      <c r="C236" s="29" t="s">
        <v>26</v>
      </c>
      <c r="D236" s="29" t="s">
        <v>53</v>
      </c>
      <c r="E236" s="29" t="s">
        <v>36</v>
      </c>
      <c r="F236" s="29"/>
      <c r="G236" s="29">
        <v>3</v>
      </c>
      <c r="H236" s="29"/>
      <c r="I236" s="29"/>
      <c r="J236" s="29"/>
      <c r="K236" s="29">
        <v>5</v>
      </c>
      <c r="L236" s="49" t="s">
        <v>56</v>
      </c>
      <c r="M236" s="50" t="s">
        <v>57</v>
      </c>
      <c r="N236" s="51"/>
      <c r="O236" s="52"/>
      <c r="P236" s="53"/>
      <c r="Q236" s="74">
        <f t="shared" si="117"/>
        <v>5</v>
      </c>
      <c r="R236" s="75">
        <f t="shared" si="113"/>
        <v>15</v>
      </c>
      <c r="S236" s="76">
        <f t="shared" si="114"/>
        <v>0.7</v>
      </c>
      <c r="T236" s="77">
        <f t="shared" si="118"/>
        <v>10.5</v>
      </c>
      <c r="U236" s="78">
        <f t="shared" si="119"/>
        <v>4.5</v>
      </c>
    </row>
    <row r="237" s="2" customFormat="1" ht="24" customHeight="1" spans="2:21">
      <c r="B237" s="28" t="s">
        <v>25</v>
      </c>
      <c r="C237" s="29" t="s">
        <v>26</v>
      </c>
      <c r="D237" s="29" t="s">
        <v>53</v>
      </c>
      <c r="E237" s="29" t="s">
        <v>37</v>
      </c>
      <c r="F237" s="29"/>
      <c r="G237" s="29">
        <v>4</v>
      </c>
      <c r="H237" s="29"/>
      <c r="I237" s="29"/>
      <c r="J237" s="29"/>
      <c r="K237" s="29">
        <v>5</v>
      </c>
      <c r="L237" s="49" t="s">
        <v>56</v>
      </c>
      <c r="M237" s="50" t="s">
        <v>57</v>
      </c>
      <c r="N237" s="51"/>
      <c r="O237" s="52"/>
      <c r="P237" s="53"/>
      <c r="Q237" s="74">
        <f t="shared" si="117"/>
        <v>5</v>
      </c>
      <c r="R237" s="75">
        <f t="shared" si="113"/>
        <v>20</v>
      </c>
      <c r="S237" s="76">
        <f t="shared" si="114"/>
        <v>0.7</v>
      </c>
      <c r="T237" s="77">
        <f t="shared" si="118"/>
        <v>14</v>
      </c>
      <c r="U237" s="78">
        <f t="shared" si="119"/>
        <v>6</v>
      </c>
    </row>
    <row r="238" s="2" customFormat="1" ht="24" customHeight="1" spans="2:21">
      <c r="B238" s="28" t="s">
        <v>25</v>
      </c>
      <c r="C238" s="29" t="s">
        <v>26</v>
      </c>
      <c r="D238" s="29" t="s">
        <v>53</v>
      </c>
      <c r="E238" s="29" t="s">
        <v>46</v>
      </c>
      <c r="F238" s="29"/>
      <c r="G238" s="29">
        <v>1</v>
      </c>
      <c r="H238" s="29"/>
      <c r="I238" s="29"/>
      <c r="J238" s="29"/>
      <c r="K238" s="29">
        <v>4</v>
      </c>
      <c r="L238" s="49" t="s">
        <v>84</v>
      </c>
      <c r="M238" s="50" t="s">
        <v>52</v>
      </c>
      <c r="N238" s="51"/>
      <c r="O238" s="52"/>
      <c r="P238" s="53"/>
      <c r="Q238" s="74">
        <f t="shared" si="117"/>
        <v>4</v>
      </c>
      <c r="R238" s="75">
        <f t="shared" si="113"/>
        <v>4</v>
      </c>
      <c r="S238" s="76">
        <f t="shared" si="114"/>
        <v>0.7</v>
      </c>
      <c r="T238" s="77">
        <f t="shared" ref="T238" si="120">S238*R238</f>
        <v>2.8</v>
      </c>
      <c r="U238" s="78">
        <f t="shared" ref="U238" si="121">R238-T238</f>
        <v>1.2</v>
      </c>
    </row>
    <row r="239" s="2" customFormat="1" ht="24" customHeight="1" spans="2:21">
      <c r="B239" s="28" t="s">
        <v>25</v>
      </c>
      <c r="C239" s="29" t="s">
        <v>26</v>
      </c>
      <c r="D239" s="29" t="s">
        <v>53</v>
      </c>
      <c r="E239" s="29" t="s">
        <v>28</v>
      </c>
      <c r="F239" s="29"/>
      <c r="G239" s="29">
        <v>1</v>
      </c>
      <c r="H239" s="29"/>
      <c r="I239" s="29"/>
      <c r="J239" s="29"/>
      <c r="K239" s="29">
        <v>84</v>
      </c>
      <c r="L239" s="49" t="s">
        <v>84</v>
      </c>
      <c r="M239" s="50" t="s">
        <v>52</v>
      </c>
      <c r="N239" s="51"/>
      <c r="O239" s="52"/>
      <c r="P239" s="53"/>
      <c r="Q239" s="74">
        <f t="shared" si="117"/>
        <v>84</v>
      </c>
      <c r="R239" s="75">
        <f t="shared" si="113"/>
        <v>84</v>
      </c>
      <c r="S239" s="76">
        <f t="shared" si="114"/>
        <v>0.7</v>
      </c>
      <c r="T239" s="77">
        <f t="shared" ref="T239:T241" si="122">S239*R239</f>
        <v>58.8</v>
      </c>
      <c r="U239" s="78">
        <f t="shared" ref="U239:U241" si="123">R239-T239</f>
        <v>25.2</v>
      </c>
    </row>
    <row r="240" s="2" customFormat="1" ht="24" customHeight="1" spans="2:21">
      <c r="B240" s="28" t="s">
        <v>25</v>
      </c>
      <c r="C240" s="29" t="s">
        <v>26</v>
      </c>
      <c r="D240" s="29" t="s">
        <v>53</v>
      </c>
      <c r="E240" s="29" t="s">
        <v>31</v>
      </c>
      <c r="F240" s="29"/>
      <c r="G240" s="29">
        <v>1</v>
      </c>
      <c r="H240" s="29"/>
      <c r="I240" s="29"/>
      <c r="J240" s="29"/>
      <c r="K240" s="29">
        <v>14</v>
      </c>
      <c r="L240" s="49" t="s">
        <v>84</v>
      </c>
      <c r="M240" s="50" t="s">
        <v>52</v>
      </c>
      <c r="N240" s="51"/>
      <c r="O240" s="52"/>
      <c r="P240" s="53"/>
      <c r="Q240" s="74">
        <f t="shared" si="117"/>
        <v>14</v>
      </c>
      <c r="R240" s="75">
        <f t="shared" si="113"/>
        <v>14</v>
      </c>
      <c r="S240" s="76">
        <f t="shared" si="114"/>
        <v>0.7</v>
      </c>
      <c r="T240" s="77">
        <f t="shared" si="122"/>
        <v>9.8</v>
      </c>
      <c r="U240" s="78">
        <f t="shared" si="123"/>
        <v>4.2</v>
      </c>
    </row>
    <row r="241" s="2" customFormat="1" ht="24" customHeight="1" spans="2:21">
      <c r="B241" s="28" t="s">
        <v>25</v>
      </c>
      <c r="C241" s="29" t="s">
        <v>26</v>
      </c>
      <c r="D241" s="29" t="s">
        <v>53</v>
      </c>
      <c r="E241" s="29" t="s">
        <v>32</v>
      </c>
      <c r="F241" s="29"/>
      <c r="G241" s="29">
        <v>1.5</v>
      </c>
      <c r="H241" s="29"/>
      <c r="I241" s="29"/>
      <c r="J241" s="29"/>
      <c r="K241" s="29">
        <v>4</v>
      </c>
      <c r="L241" s="49" t="s">
        <v>84</v>
      </c>
      <c r="M241" s="50" t="s">
        <v>52</v>
      </c>
      <c r="N241" s="51"/>
      <c r="O241" s="52"/>
      <c r="P241" s="53"/>
      <c r="Q241" s="74">
        <f t="shared" si="117"/>
        <v>4</v>
      </c>
      <c r="R241" s="75">
        <f t="shared" si="113"/>
        <v>6</v>
      </c>
      <c r="S241" s="76">
        <f t="shared" si="114"/>
        <v>0.7</v>
      </c>
      <c r="T241" s="77">
        <f t="shared" si="122"/>
        <v>4.2</v>
      </c>
      <c r="U241" s="78">
        <f t="shared" si="123"/>
        <v>1.8</v>
      </c>
    </row>
    <row r="242" s="2" customFormat="1" ht="24" customHeight="1" spans="2:21">
      <c r="B242" s="28" t="s">
        <v>25</v>
      </c>
      <c r="C242" s="29" t="s">
        <v>26</v>
      </c>
      <c r="D242" s="29" t="s">
        <v>53</v>
      </c>
      <c r="E242" s="29" t="s">
        <v>34</v>
      </c>
      <c r="F242" s="29"/>
      <c r="G242" s="29">
        <v>2</v>
      </c>
      <c r="H242" s="29"/>
      <c r="I242" s="29"/>
      <c r="J242" s="29"/>
      <c r="K242" s="29">
        <v>6</v>
      </c>
      <c r="L242" s="49" t="s">
        <v>84</v>
      </c>
      <c r="M242" s="50" t="s">
        <v>52</v>
      </c>
      <c r="N242" s="51"/>
      <c r="O242" s="52"/>
      <c r="P242" s="53"/>
      <c r="Q242" s="74">
        <f t="shared" si="117"/>
        <v>6</v>
      </c>
      <c r="R242" s="75">
        <f t="shared" si="113"/>
        <v>12</v>
      </c>
      <c r="S242" s="76">
        <f t="shared" si="114"/>
        <v>0.7</v>
      </c>
      <c r="T242" s="77">
        <f t="shared" ref="T242" si="124">S242*R242</f>
        <v>8.4</v>
      </c>
      <c r="U242" s="78">
        <f t="shared" ref="U242" si="125">R242-T242</f>
        <v>3.6</v>
      </c>
    </row>
    <row r="243" s="2" customFormat="1" ht="24" customHeight="1" spans="2:21">
      <c r="B243" s="28" t="s">
        <v>25</v>
      </c>
      <c r="C243" s="29" t="s">
        <v>26</v>
      </c>
      <c r="D243" s="29" t="s">
        <v>53</v>
      </c>
      <c r="E243" s="29" t="s">
        <v>39</v>
      </c>
      <c r="F243" s="29"/>
      <c r="G243" s="29">
        <v>2.5</v>
      </c>
      <c r="H243" s="29"/>
      <c r="I243" s="29"/>
      <c r="J243" s="29"/>
      <c r="K243" s="29">
        <v>8</v>
      </c>
      <c r="L243" s="49" t="s">
        <v>85</v>
      </c>
      <c r="M243" s="50" t="s">
        <v>52</v>
      </c>
      <c r="N243" s="51"/>
      <c r="O243" s="52"/>
      <c r="P243" s="53"/>
      <c r="Q243" s="74">
        <f t="shared" si="117"/>
        <v>8</v>
      </c>
      <c r="R243" s="75">
        <f t="shared" si="113"/>
        <v>20</v>
      </c>
      <c r="S243" s="76">
        <f t="shared" si="114"/>
        <v>0.7</v>
      </c>
      <c r="T243" s="77">
        <f t="shared" ref="T243:T248" si="126">S243*R243</f>
        <v>14</v>
      </c>
      <c r="U243" s="78">
        <f t="shared" ref="U243:U248" si="127">R243-T243</f>
        <v>6</v>
      </c>
    </row>
    <row r="244" s="2" customFormat="1" ht="24" customHeight="1" spans="2:21">
      <c r="B244" s="28" t="s">
        <v>25</v>
      </c>
      <c r="C244" s="29" t="s">
        <v>26</v>
      </c>
      <c r="D244" s="29" t="s">
        <v>53</v>
      </c>
      <c r="E244" s="29" t="s">
        <v>37</v>
      </c>
      <c r="F244" s="29"/>
      <c r="G244" s="29">
        <v>4</v>
      </c>
      <c r="H244" s="29"/>
      <c r="I244" s="29"/>
      <c r="J244" s="29"/>
      <c r="K244" s="29">
        <v>11</v>
      </c>
      <c r="L244" s="49" t="s">
        <v>85</v>
      </c>
      <c r="M244" s="50" t="s">
        <v>52</v>
      </c>
      <c r="N244" s="51"/>
      <c r="O244" s="52"/>
      <c r="P244" s="53"/>
      <c r="Q244" s="74">
        <f t="shared" si="117"/>
        <v>11</v>
      </c>
      <c r="R244" s="75">
        <f t="shared" si="113"/>
        <v>44</v>
      </c>
      <c r="S244" s="76">
        <f t="shared" si="114"/>
        <v>0.7</v>
      </c>
      <c r="T244" s="77">
        <f t="shared" si="126"/>
        <v>30.8</v>
      </c>
      <c r="U244" s="78">
        <f t="shared" si="127"/>
        <v>13.2</v>
      </c>
    </row>
    <row r="245" s="2" customFormat="1" ht="24" customHeight="1" spans="2:21">
      <c r="B245" s="28" t="s">
        <v>25</v>
      </c>
      <c r="C245" s="29" t="s">
        <v>26</v>
      </c>
      <c r="D245" s="29" t="s">
        <v>53</v>
      </c>
      <c r="E245" s="29" t="s">
        <v>38</v>
      </c>
      <c r="F245" s="29"/>
      <c r="G245" s="29">
        <v>5</v>
      </c>
      <c r="H245" s="29"/>
      <c r="I245" s="29"/>
      <c r="J245" s="29"/>
      <c r="K245" s="29">
        <v>3</v>
      </c>
      <c r="L245" s="49" t="s">
        <v>85</v>
      </c>
      <c r="M245" s="50" t="s">
        <v>52</v>
      </c>
      <c r="N245" s="51"/>
      <c r="O245" s="52"/>
      <c r="P245" s="53"/>
      <c r="Q245" s="74">
        <f t="shared" si="117"/>
        <v>3</v>
      </c>
      <c r="R245" s="75">
        <f t="shared" si="113"/>
        <v>15</v>
      </c>
      <c r="S245" s="76">
        <f t="shared" si="114"/>
        <v>0.7</v>
      </c>
      <c r="T245" s="77">
        <f t="shared" si="126"/>
        <v>10.5</v>
      </c>
      <c r="U245" s="78">
        <f t="shared" si="127"/>
        <v>4.5</v>
      </c>
    </row>
    <row r="246" s="2" customFormat="1" ht="24" customHeight="1" spans="2:21">
      <c r="B246" s="28" t="s">
        <v>25</v>
      </c>
      <c r="C246" s="29" t="s">
        <v>26</v>
      </c>
      <c r="D246" s="29" t="s">
        <v>53</v>
      </c>
      <c r="E246" s="29" t="s">
        <v>72</v>
      </c>
      <c r="F246" s="29"/>
      <c r="G246" s="29">
        <v>6</v>
      </c>
      <c r="H246" s="29"/>
      <c r="I246" s="29"/>
      <c r="J246" s="29"/>
      <c r="K246" s="29">
        <v>2</v>
      </c>
      <c r="L246" s="49" t="s">
        <v>85</v>
      </c>
      <c r="M246" s="50" t="s">
        <v>52</v>
      </c>
      <c r="N246" s="51"/>
      <c r="O246" s="52"/>
      <c r="P246" s="53"/>
      <c r="Q246" s="74">
        <f t="shared" si="117"/>
        <v>2</v>
      </c>
      <c r="R246" s="75">
        <f t="shared" si="113"/>
        <v>12</v>
      </c>
      <c r="S246" s="76">
        <f t="shared" si="114"/>
        <v>0.7</v>
      </c>
      <c r="T246" s="77">
        <f t="shared" si="126"/>
        <v>8.4</v>
      </c>
      <c r="U246" s="78">
        <f t="shared" si="127"/>
        <v>3.6</v>
      </c>
    </row>
    <row r="247" s="2" customFormat="1" ht="24" customHeight="1" spans="2:21">
      <c r="B247" s="28" t="s">
        <v>25</v>
      </c>
      <c r="C247" s="29" t="s">
        <v>26</v>
      </c>
      <c r="D247" s="29" t="s">
        <v>53</v>
      </c>
      <c r="E247" s="29" t="s">
        <v>28</v>
      </c>
      <c r="F247" s="29"/>
      <c r="G247" s="29">
        <v>1</v>
      </c>
      <c r="H247" s="29"/>
      <c r="I247" s="29"/>
      <c r="J247" s="29"/>
      <c r="K247" s="29">
        <v>23</v>
      </c>
      <c r="L247" s="49" t="s">
        <v>86</v>
      </c>
      <c r="M247" s="50" t="s">
        <v>52</v>
      </c>
      <c r="N247" s="51"/>
      <c r="O247" s="52"/>
      <c r="P247" s="53"/>
      <c r="Q247" s="74">
        <f t="shared" si="117"/>
        <v>23</v>
      </c>
      <c r="R247" s="75">
        <f t="shared" si="113"/>
        <v>23</v>
      </c>
      <c r="S247" s="76">
        <f t="shared" si="114"/>
        <v>0.7</v>
      </c>
      <c r="T247" s="77">
        <f t="shared" si="126"/>
        <v>16.1</v>
      </c>
      <c r="U247" s="78">
        <f t="shared" si="127"/>
        <v>6.9</v>
      </c>
    </row>
    <row r="248" s="2" customFormat="1" ht="24" customHeight="1" spans="2:21">
      <c r="B248" s="28" t="s">
        <v>25</v>
      </c>
      <c r="C248" s="29" t="s">
        <v>26</v>
      </c>
      <c r="D248" s="29" t="s">
        <v>53</v>
      </c>
      <c r="E248" s="29" t="s">
        <v>31</v>
      </c>
      <c r="F248" s="29"/>
      <c r="G248" s="29">
        <v>1</v>
      </c>
      <c r="H248" s="29"/>
      <c r="I248" s="29"/>
      <c r="J248" s="29"/>
      <c r="K248" s="29">
        <v>6</v>
      </c>
      <c r="L248" s="49" t="s">
        <v>86</v>
      </c>
      <c r="M248" s="50" t="s">
        <v>52</v>
      </c>
      <c r="N248" s="51"/>
      <c r="O248" s="52"/>
      <c r="P248" s="53"/>
      <c r="Q248" s="74">
        <f t="shared" si="117"/>
        <v>6</v>
      </c>
      <c r="R248" s="75">
        <f t="shared" si="113"/>
        <v>6</v>
      </c>
      <c r="S248" s="76">
        <f t="shared" si="114"/>
        <v>0.7</v>
      </c>
      <c r="T248" s="77">
        <f t="shared" si="126"/>
        <v>4.2</v>
      </c>
      <c r="U248" s="78">
        <f t="shared" si="127"/>
        <v>1.8</v>
      </c>
    </row>
    <row r="249" s="2" customFormat="1" ht="24" customHeight="1" spans="2:21">
      <c r="B249" s="28" t="s">
        <v>25</v>
      </c>
      <c r="C249" s="29" t="s">
        <v>26</v>
      </c>
      <c r="D249" s="29" t="s">
        <v>53</v>
      </c>
      <c r="E249" s="29" t="s">
        <v>46</v>
      </c>
      <c r="F249" s="29"/>
      <c r="G249" s="29">
        <v>1</v>
      </c>
      <c r="H249" s="29"/>
      <c r="I249" s="29"/>
      <c r="J249" s="29"/>
      <c r="K249" s="29">
        <v>8</v>
      </c>
      <c r="L249" s="49" t="s">
        <v>54</v>
      </c>
      <c r="M249" s="50" t="s">
        <v>52</v>
      </c>
      <c r="N249" s="51"/>
      <c r="O249" s="52"/>
      <c r="P249" s="53"/>
      <c r="Q249" s="74">
        <f t="shared" si="117"/>
        <v>8</v>
      </c>
      <c r="R249" s="75">
        <f t="shared" si="113"/>
        <v>8</v>
      </c>
      <c r="S249" s="76">
        <f t="shared" si="114"/>
        <v>0.7</v>
      </c>
      <c r="T249" s="77">
        <f t="shared" ref="T249:T253" si="128">S249*R249</f>
        <v>5.6</v>
      </c>
      <c r="U249" s="78">
        <f t="shared" ref="U249:U253" si="129">R249-T249</f>
        <v>2.4</v>
      </c>
    </row>
    <row r="250" s="2" customFormat="1" ht="24" customHeight="1" spans="2:21">
      <c r="B250" s="28" t="s">
        <v>25</v>
      </c>
      <c r="C250" s="29" t="s">
        <v>26</v>
      </c>
      <c r="D250" s="29" t="s">
        <v>53</v>
      </c>
      <c r="E250" s="29" t="s">
        <v>28</v>
      </c>
      <c r="F250" s="29"/>
      <c r="G250" s="29">
        <v>1</v>
      </c>
      <c r="H250" s="29"/>
      <c r="I250" s="29"/>
      <c r="J250" s="29"/>
      <c r="K250" s="29">
        <v>2</v>
      </c>
      <c r="L250" s="49" t="s">
        <v>54</v>
      </c>
      <c r="M250" s="50" t="s">
        <v>57</v>
      </c>
      <c r="N250" s="51"/>
      <c r="O250" s="52"/>
      <c r="P250" s="53"/>
      <c r="Q250" s="74">
        <f t="shared" si="117"/>
        <v>2</v>
      </c>
      <c r="R250" s="75">
        <f t="shared" si="113"/>
        <v>2</v>
      </c>
      <c r="S250" s="76">
        <f t="shared" si="114"/>
        <v>0.7</v>
      </c>
      <c r="T250" s="77">
        <f t="shared" si="128"/>
        <v>1.4</v>
      </c>
      <c r="U250" s="78">
        <f t="shared" si="129"/>
        <v>0.6</v>
      </c>
    </row>
    <row r="251" s="2" customFormat="1" ht="24" customHeight="1" spans="2:21">
      <c r="B251" s="28" t="s">
        <v>25</v>
      </c>
      <c r="C251" s="29" t="s">
        <v>26</v>
      </c>
      <c r="D251" s="29" t="s">
        <v>53</v>
      </c>
      <c r="E251" s="29" t="s">
        <v>28</v>
      </c>
      <c r="F251" s="29"/>
      <c r="G251" s="29">
        <v>1</v>
      </c>
      <c r="H251" s="29"/>
      <c r="I251" s="29"/>
      <c r="J251" s="29"/>
      <c r="K251" s="29">
        <v>72</v>
      </c>
      <c r="L251" s="49" t="s">
        <v>54</v>
      </c>
      <c r="M251" s="50" t="s">
        <v>52</v>
      </c>
      <c r="N251" s="51"/>
      <c r="O251" s="52"/>
      <c r="P251" s="53"/>
      <c r="Q251" s="74">
        <f t="shared" si="117"/>
        <v>72</v>
      </c>
      <c r="R251" s="75">
        <f t="shared" si="113"/>
        <v>72</v>
      </c>
      <c r="S251" s="76">
        <f t="shared" si="114"/>
        <v>0.7</v>
      </c>
      <c r="T251" s="77">
        <f t="shared" si="128"/>
        <v>50.4</v>
      </c>
      <c r="U251" s="78">
        <f t="shared" si="129"/>
        <v>21.6</v>
      </c>
    </row>
    <row r="252" s="2" customFormat="1" ht="24" customHeight="1" spans="2:21">
      <c r="B252" s="28" t="s">
        <v>25</v>
      </c>
      <c r="C252" s="29" t="s">
        <v>26</v>
      </c>
      <c r="D252" s="29" t="s">
        <v>53</v>
      </c>
      <c r="E252" s="29" t="s">
        <v>31</v>
      </c>
      <c r="F252" s="29"/>
      <c r="G252" s="29">
        <v>1</v>
      </c>
      <c r="H252" s="29"/>
      <c r="I252" s="29"/>
      <c r="J252" s="29"/>
      <c r="K252" s="29">
        <v>21</v>
      </c>
      <c r="L252" s="49" t="s">
        <v>54</v>
      </c>
      <c r="M252" s="50" t="s">
        <v>52</v>
      </c>
      <c r="N252" s="51"/>
      <c r="O252" s="52"/>
      <c r="P252" s="53"/>
      <c r="Q252" s="74">
        <f t="shared" si="117"/>
        <v>21</v>
      </c>
      <c r="R252" s="75">
        <f t="shared" si="113"/>
        <v>21</v>
      </c>
      <c r="S252" s="76">
        <f t="shared" si="114"/>
        <v>0.7</v>
      </c>
      <c r="T252" s="77">
        <f t="shared" si="128"/>
        <v>14.7</v>
      </c>
      <c r="U252" s="78">
        <f t="shared" si="129"/>
        <v>6.3</v>
      </c>
    </row>
    <row r="253" s="2" customFormat="1" ht="24" customHeight="1" spans="2:21">
      <c r="B253" s="28" t="s">
        <v>25</v>
      </c>
      <c r="C253" s="29" t="s">
        <v>26</v>
      </c>
      <c r="D253" s="29" t="s">
        <v>53</v>
      </c>
      <c r="E253" s="29" t="s">
        <v>32</v>
      </c>
      <c r="F253" s="29"/>
      <c r="G253" s="29">
        <v>1.5</v>
      </c>
      <c r="H253" s="29"/>
      <c r="I253" s="29"/>
      <c r="J253" s="29"/>
      <c r="K253" s="29">
        <v>14</v>
      </c>
      <c r="L253" s="49" t="s">
        <v>54</v>
      </c>
      <c r="M253" s="50" t="s">
        <v>52</v>
      </c>
      <c r="N253" s="51"/>
      <c r="O253" s="52"/>
      <c r="P253" s="53"/>
      <c r="Q253" s="74">
        <f t="shared" si="117"/>
        <v>14</v>
      </c>
      <c r="R253" s="75">
        <f t="shared" si="113"/>
        <v>21</v>
      </c>
      <c r="S253" s="76">
        <f t="shared" si="114"/>
        <v>0.7</v>
      </c>
      <c r="T253" s="77">
        <f t="shared" si="128"/>
        <v>14.7</v>
      </c>
      <c r="U253" s="78">
        <f t="shared" si="129"/>
        <v>6.3</v>
      </c>
    </row>
    <row r="254" s="2" customFormat="1" ht="24" customHeight="1" spans="2:21">
      <c r="B254" s="28" t="s">
        <v>25</v>
      </c>
      <c r="C254" s="29" t="s">
        <v>26</v>
      </c>
      <c r="D254" s="29" t="s">
        <v>53</v>
      </c>
      <c r="E254" s="29" t="s">
        <v>34</v>
      </c>
      <c r="F254" s="29"/>
      <c r="G254" s="29">
        <v>2</v>
      </c>
      <c r="H254" s="29"/>
      <c r="I254" s="29"/>
      <c r="J254" s="29"/>
      <c r="K254" s="29">
        <v>8</v>
      </c>
      <c r="L254" s="49" t="s">
        <v>54</v>
      </c>
      <c r="M254" s="50" t="s">
        <v>52</v>
      </c>
      <c r="N254" s="51"/>
      <c r="O254" s="52"/>
      <c r="P254" s="53"/>
      <c r="Q254" s="74">
        <f t="shared" si="117"/>
        <v>8</v>
      </c>
      <c r="R254" s="75">
        <f t="shared" si="113"/>
        <v>16</v>
      </c>
      <c r="S254" s="76">
        <f t="shared" si="114"/>
        <v>0.7</v>
      </c>
      <c r="T254" s="77">
        <f t="shared" ref="T254:T258" si="130">S254*R254</f>
        <v>11.2</v>
      </c>
      <c r="U254" s="78">
        <f t="shared" ref="U254:U258" si="131">R254-T254</f>
        <v>4.8</v>
      </c>
    </row>
    <row r="255" s="2" customFormat="1" ht="24" customHeight="1" spans="2:21">
      <c r="B255" s="28" t="s">
        <v>25</v>
      </c>
      <c r="C255" s="29" t="s">
        <v>26</v>
      </c>
      <c r="D255" s="29" t="s">
        <v>53</v>
      </c>
      <c r="E255" s="29" t="s">
        <v>39</v>
      </c>
      <c r="F255" s="29"/>
      <c r="G255" s="29">
        <v>2.5</v>
      </c>
      <c r="H255" s="29"/>
      <c r="I255" s="29"/>
      <c r="J255" s="29"/>
      <c r="K255" s="29">
        <v>2</v>
      </c>
      <c r="L255" s="49" t="s">
        <v>55</v>
      </c>
      <c r="M255" s="50" t="s">
        <v>52</v>
      </c>
      <c r="N255" s="51"/>
      <c r="O255" s="52"/>
      <c r="P255" s="53"/>
      <c r="Q255" s="74">
        <f t="shared" si="117"/>
        <v>2</v>
      </c>
      <c r="R255" s="75">
        <f t="shared" si="113"/>
        <v>5</v>
      </c>
      <c r="S255" s="76">
        <f t="shared" si="114"/>
        <v>0.7</v>
      </c>
      <c r="T255" s="77">
        <f t="shared" si="130"/>
        <v>3.5</v>
      </c>
      <c r="U255" s="78">
        <f t="shared" si="131"/>
        <v>1.5</v>
      </c>
    </row>
    <row r="256" s="2" customFormat="1" ht="24" customHeight="1" spans="2:21">
      <c r="B256" s="28" t="s">
        <v>25</v>
      </c>
      <c r="C256" s="29" t="s">
        <v>26</v>
      </c>
      <c r="D256" s="29" t="s">
        <v>53</v>
      </c>
      <c r="E256" s="29" t="s">
        <v>36</v>
      </c>
      <c r="F256" s="29"/>
      <c r="G256" s="29">
        <v>3</v>
      </c>
      <c r="H256" s="29"/>
      <c r="I256" s="29"/>
      <c r="J256" s="29"/>
      <c r="K256" s="29">
        <v>1</v>
      </c>
      <c r="L256" s="49" t="s">
        <v>55</v>
      </c>
      <c r="M256" s="50" t="s">
        <v>52</v>
      </c>
      <c r="N256" s="51"/>
      <c r="O256" s="52"/>
      <c r="P256" s="53"/>
      <c r="Q256" s="74">
        <f t="shared" si="117"/>
        <v>1</v>
      </c>
      <c r="R256" s="75">
        <f t="shared" si="113"/>
        <v>3</v>
      </c>
      <c r="S256" s="76">
        <f t="shared" si="114"/>
        <v>0.7</v>
      </c>
      <c r="T256" s="77">
        <f t="shared" si="130"/>
        <v>2.1</v>
      </c>
      <c r="U256" s="78">
        <f t="shared" si="131"/>
        <v>0.9</v>
      </c>
    </row>
    <row r="257" s="2" customFormat="1" ht="24" customHeight="1" spans="2:21">
      <c r="B257" s="28" t="s">
        <v>25</v>
      </c>
      <c r="C257" s="29" t="s">
        <v>26</v>
      </c>
      <c r="D257" s="29" t="s">
        <v>53</v>
      </c>
      <c r="E257" s="29" t="s">
        <v>37</v>
      </c>
      <c r="F257" s="29"/>
      <c r="G257" s="29">
        <v>4</v>
      </c>
      <c r="H257" s="29"/>
      <c r="I257" s="29"/>
      <c r="J257" s="29"/>
      <c r="K257" s="29">
        <v>2</v>
      </c>
      <c r="L257" s="49" t="s">
        <v>55</v>
      </c>
      <c r="M257" s="50" t="s">
        <v>52</v>
      </c>
      <c r="N257" s="51"/>
      <c r="O257" s="52"/>
      <c r="P257" s="53"/>
      <c r="Q257" s="74">
        <f t="shared" si="117"/>
        <v>2</v>
      </c>
      <c r="R257" s="75">
        <f t="shared" si="113"/>
        <v>8</v>
      </c>
      <c r="S257" s="76">
        <f t="shared" si="114"/>
        <v>0.7</v>
      </c>
      <c r="T257" s="77">
        <f t="shared" si="130"/>
        <v>5.6</v>
      </c>
      <c r="U257" s="78">
        <f t="shared" si="131"/>
        <v>2.4</v>
      </c>
    </row>
    <row r="258" s="2" customFormat="1" ht="24" customHeight="1" spans="2:21">
      <c r="B258" s="28" t="s">
        <v>25</v>
      </c>
      <c r="C258" s="29" t="s">
        <v>26</v>
      </c>
      <c r="D258" s="29" t="s">
        <v>53</v>
      </c>
      <c r="E258" s="29" t="s">
        <v>38</v>
      </c>
      <c r="F258" s="29"/>
      <c r="G258" s="29">
        <v>5</v>
      </c>
      <c r="H258" s="29"/>
      <c r="I258" s="29"/>
      <c r="J258" s="29"/>
      <c r="K258" s="29">
        <v>0</v>
      </c>
      <c r="L258" s="49" t="s">
        <v>55</v>
      </c>
      <c r="M258" s="50" t="s">
        <v>52</v>
      </c>
      <c r="N258" s="51"/>
      <c r="O258" s="52"/>
      <c r="P258" s="53"/>
      <c r="Q258" s="74">
        <f t="shared" si="117"/>
        <v>0</v>
      </c>
      <c r="R258" s="75">
        <f t="shared" si="113"/>
        <v>0</v>
      </c>
      <c r="S258" s="76">
        <f t="shared" si="114"/>
        <v>0.7</v>
      </c>
      <c r="T258" s="77">
        <f t="shared" si="130"/>
        <v>0</v>
      </c>
      <c r="U258" s="78">
        <f t="shared" si="131"/>
        <v>0</v>
      </c>
    </row>
    <row r="259" s="2" customFormat="1" ht="24" customHeight="1" spans="2:21">
      <c r="B259" s="28" t="s">
        <v>25</v>
      </c>
      <c r="C259" s="29" t="s">
        <v>26</v>
      </c>
      <c r="D259" s="29" t="s">
        <v>53</v>
      </c>
      <c r="E259" s="29" t="s">
        <v>46</v>
      </c>
      <c r="F259" s="29"/>
      <c r="G259" s="29">
        <v>1</v>
      </c>
      <c r="H259" s="29"/>
      <c r="I259" s="29"/>
      <c r="J259" s="29"/>
      <c r="K259" s="29">
        <v>25</v>
      </c>
      <c r="L259" s="49" t="s">
        <v>56</v>
      </c>
      <c r="M259" s="50" t="s">
        <v>59</v>
      </c>
      <c r="N259" s="51"/>
      <c r="O259" s="52"/>
      <c r="P259" s="53"/>
      <c r="Q259" s="74">
        <f t="shared" si="117"/>
        <v>25</v>
      </c>
      <c r="R259" s="75">
        <f t="shared" ref="R259:R281" si="132">Q259*G259</f>
        <v>25</v>
      </c>
      <c r="S259" s="76">
        <f t="shared" ref="S259:S316" si="133">$S$7</f>
        <v>0.7</v>
      </c>
      <c r="T259" s="77">
        <f t="shared" ref="T259:T267" si="134">S259*R259</f>
        <v>17.5</v>
      </c>
      <c r="U259" s="78">
        <f t="shared" ref="U259:U267" si="135">R259-T259</f>
        <v>7.5</v>
      </c>
    </row>
    <row r="260" s="2" customFormat="1" ht="24" customHeight="1" spans="2:21">
      <c r="B260" s="28" t="s">
        <v>25</v>
      </c>
      <c r="C260" s="29" t="s">
        <v>26</v>
      </c>
      <c r="D260" s="29" t="s">
        <v>53</v>
      </c>
      <c r="E260" s="29" t="s">
        <v>28</v>
      </c>
      <c r="F260" s="29"/>
      <c r="G260" s="29">
        <v>1</v>
      </c>
      <c r="H260" s="29"/>
      <c r="I260" s="29"/>
      <c r="J260" s="29"/>
      <c r="K260" s="29">
        <v>23</v>
      </c>
      <c r="L260" s="49" t="s">
        <v>56</v>
      </c>
      <c r="M260" s="50" t="s">
        <v>59</v>
      </c>
      <c r="N260" s="51"/>
      <c r="O260" s="52"/>
      <c r="P260" s="53"/>
      <c r="Q260" s="74">
        <f t="shared" si="117"/>
        <v>23</v>
      </c>
      <c r="R260" s="75">
        <f t="shared" si="132"/>
        <v>23</v>
      </c>
      <c r="S260" s="76">
        <f t="shared" si="133"/>
        <v>0.7</v>
      </c>
      <c r="T260" s="77">
        <f t="shared" si="134"/>
        <v>16.1</v>
      </c>
      <c r="U260" s="78">
        <f t="shared" si="135"/>
        <v>6.9</v>
      </c>
    </row>
    <row r="261" s="2" customFormat="1" ht="24" customHeight="1" spans="2:21">
      <c r="B261" s="28" t="s">
        <v>25</v>
      </c>
      <c r="C261" s="29" t="s">
        <v>26</v>
      </c>
      <c r="D261" s="29" t="s">
        <v>53</v>
      </c>
      <c r="E261" s="29" t="s">
        <v>31</v>
      </c>
      <c r="F261" s="29"/>
      <c r="G261" s="29">
        <v>1</v>
      </c>
      <c r="H261" s="29"/>
      <c r="I261" s="29"/>
      <c r="J261" s="29"/>
      <c r="K261" s="29">
        <v>42</v>
      </c>
      <c r="L261" s="49" t="s">
        <v>56</v>
      </c>
      <c r="M261" s="50" t="s">
        <v>59</v>
      </c>
      <c r="N261" s="51"/>
      <c r="O261" s="52"/>
      <c r="P261" s="53"/>
      <c r="Q261" s="74">
        <f t="shared" si="117"/>
        <v>42</v>
      </c>
      <c r="R261" s="75">
        <f t="shared" si="132"/>
        <v>42</v>
      </c>
      <c r="S261" s="76">
        <f t="shared" si="133"/>
        <v>0.7</v>
      </c>
      <c r="T261" s="77">
        <f t="shared" si="134"/>
        <v>29.4</v>
      </c>
      <c r="U261" s="78">
        <f t="shared" si="135"/>
        <v>12.6</v>
      </c>
    </row>
    <row r="262" s="2" customFormat="1" ht="24" customHeight="1" spans="2:21">
      <c r="B262" s="28" t="s">
        <v>25</v>
      </c>
      <c r="C262" s="29" t="s">
        <v>26</v>
      </c>
      <c r="D262" s="29" t="s">
        <v>53</v>
      </c>
      <c r="E262" s="29" t="s">
        <v>32</v>
      </c>
      <c r="F262" s="29"/>
      <c r="G262" s="29">
        <v>1.5</v>
      </c>
      <c r="H262" s="29"/>
      <c r="I262" s="29"/>
      <c r="J262" s="29"/>
      <c r="K262" s="29">
        <v>11</v>
      </c>
      <c r="L262" s="49" t="s">
        <v>56</v>
      </c>
      <c r="M262" s="50" t="s">
        <v>59</v>
      </c>
      <c r="N262" s="51"/>
      <c r="O262" s="52"/>
      <c r="P262" s="53"/>
      <c r="Q262" s="74">
        <f t="shared" si="117"/>
        <v>11</v>
      </c>
      <c r="R262" s="75">
        <f t="shared" si="132"/>
        <v>16.5</v>
      </c>
      <c r="S262" s="76">
        <f t="shared" si="133"/>
        <v>0.7</v>
      </c>
      <c r="T262" s="77">
        <f t="shared" si="134"/>
        <v>11.55</v>
      </c>
      <c r="U262" s="78">
        <f t="shared" si="135"/>
        <v>4.95</v>
      </c>
    </row>
    <row r="263" s="2" customFormat="1" ht="24" customHeight="1" spans="2:21">
      <c r="B263" s="28" t="s">
        <v>25</v>
      </c>
      <c r="C263" s="29" t="s">
        <v>26</v>
      </c>
      <c r="D263" s="29" t="s">
        <v>53</v>
      </c>
      <c r="E263" s="29" t="s">
        <v>34</v>
      </c>
      <c r="F263" s="29"/>
      <c r="G263" s="29">
        <v>2</v>
      </c>
      <c r="H263" s="29"/>
      <c r="I263" s="29"/>
      <c r="J263" s="29"/>
      <c r="K263" s="29">
        <v>26</v>
      </c>
      <c r="L263" s="49" t="s">
        <v>56</v>
      </c>
      <c r="M263" s="50" t="s">
        <v>59</v>
      </c>
      <c r="N263" s="51"/>
      <c r="O263" s="52"/>
      <c r="P263" s="53"/>
      <c r="Q263" s="74">
        <f t="shared" si="117"/>
        <v>26</v>
      </c>
      <c r="R263" s="75">
        <f t="shared" si="132"/>
        <v>52</v>
      </c>
      <c r="S263" s="76">
        <f t="shared" si="133"/>
        <v>0.7</v>
      </c>
      <c r="T263" s="77">
        <f t="shared" si="134"/>
        <v>36.4</v>
      </c>
      <c r="U263" s="78">
        <f t="shared" si="135"/>
        <v>15.6</v>
      </c>
    </row>
    <row r="264" s="2" customFormat="1" ht="24" customHeight="1" spans="2:21">
      <c r="B264" s="28" t="s">
        <v>25</v>
      </c>
      <c r="C264" s="29" t="s">
        <v>26</v>
      </c>
      <c r="D264" s="29" t="s">
        <v>53</v>
      </c>
      <c r="E264" s="29" t="s">
        <v>39</v>
      </c>
      <c r="F264" s="29"/>
      <c r="G264" s="29">
        <v>2.5</v>
      </c>
      <c r="H264" s="29"/>
      <c r="I264" s="29"/>
      <c r="J264" s="29"/>
      <c r="K264" s="29">
        <v>9</v>
      </c>
      <c r="L264" s="49" t="s">
        <v>56</v>
      </c>
      <c r="M264" s="50" t="s">
        <v>59</v>
      </c>
      <c r="N264" s="51"/>
      <c r="O264" s="52"/>
      <c r="P264" s="53"/>
      <c r="Q264" s="74">
        <f t="shared" si="117"/>
        <v>9</v>
      </c>
      <c r="R264" s="75">
        <f t="shared" si="132"/>
        <v>22.5</v>
      </c>
      <c r="S264" s="76">
        <f t="shared" si="133"/>
        <v>0.7</v>
      </c>
      <c r="T264" s="77">
        <f t="shared" si="134"/>
        <v>15.75</v>
      </c>
      <c r="U264" s="78">
        <f t="shared" si="135"/>
        <v>6.75</v>
      </c>
    </row>
    <row r="265" s="2" customFormat="1" ht="24" customHeight="1" spans="2:21">
      <c r="B265" s="28" t="s">
        <v>25</v>
      </c>
      <c r="C265" s="29" t="s">
        <v>26</v>
      </c>
      <c r="D265" s="29" t="s">
        <v>53</v>
      </c>
      <c r="E265" s="29" t="s">
        <v>36</v>
      </c>
      <c r="F265" s="29"/>
      <c r="G265" s="29">
        <v>3</v>
      </c>
      <c r="H265" s="29"/>
      <c r="I265" s="29"/>
      <c r="J265" s="29"/>
      <c r="K265" s="29">
        <v>16</v>
      </c>
      <c r="L265" s="49" t="s">
        <v>56</v>
      </c>
      <c r="M265" s="50" t="s">
        <v>59</v>
      </c>
      <c r="N265" s="51"/>
      <c r="O265" s="52"/>
      <c r="P265" s="53"/>
      <c r="Q265" s="74">
        <f t="shared" si="117"/>
        <v>16</v>
      </c>
      <c r="R265" s="75">
        <f t="shared" si="132"/>
        <v>48</v>
      </c>
      <c r="S265" s="76">
        <f t="shared" si="133"/>
        <v>0.7</v>
      </c>
      <c r="T265" s="77">
        <f t="shared" si="134"/>
        <v>33.6</v>
      </c>
      <c r="U265" s="78">
        <f t="shared" si="135"/>
        <v>14.4</v>
      </c>
    </row>
    <row r="266" s="2" customFormat="1" ht="24" customHeight="1" spans="2:21">
      <c r="B266" s="28" t="s">
        <v>25</v>
      </c>
      <c r="C266" s="29" t="s">
        <v>26</v>
      </c>
      <c r="D266" s="29" t="s">
        <v>53</v>
      </c>
      <c r="E266" s="29" t="s">
        <v>37</v>
      </c>
      <c r="F266" s="29"/>
      <c r="G266" s="29">
        <v>4</v>
      </c>
      <c r="H266" s="29"/>
      <c r="I266" s="29"/>
      <c r="J266" s="29"/>
      <c r="K266" s="29">
        <v>27</v>
      </c>
      <c r="L266" s="49" t="s">
        <v>56</v>
      </c>
      <c r="M266" s="50" t="s">
        <v>59</v>
      </c>
      <c r="N266" s="51"/>
      <c r="O266" s="52"/>
      <c r="P266" s="53"/>
      <c r="Q266" s="74">
        <f t="shared" si="117"/>
        <v>27</v>
      </c>
      <c r="R266" s="75">
        <f t="shared" si="132"/>
        <v>108</v>
      </c>
      <c r="S266" s="76">
        <f t="shared" si="133"/>
        <v>0.7</v>
      </c>
      <c r="T266" s="77">
        <f t="shared" si="134"/>
        <v>75.6</v>
      </c>
      <c r="U266" s="78">
        <f t="shared" si="135"/>
        <v>32.4</v>
      </c>
    </row>
    <row r="267" s="2" customFormat="1" ht="24" customHeight="1" spans="2:21">
      <c r="B267" s="28" t="s">
        <v>25</v>
      </c>
      <c r="C267" s="29" t="s">
        <v>26</v>
      </c>
      <c r="D267" s="29" t="s">
        <v>53</v>
      </c>
      <c r="E267" s="29" t="s">
        <v>41</v>
      </c>
      <c r="F267" s="29"/>
      <c r="G267" s="29">
        <v>12</v>
      </c>
      <c r="H267" s="29"/>
      <c r="I267" s="29"/>
      <c r="J267" s="29"/>
      <c r="K267" s="29">
        <v>0</v>
      </c>
      <c r="L267" s="49" t="s">
        <v>56</v>
      </c>
      <c r="M267" s="50" t="s">
        <v>59</v>
      </c>
      <c r="N267" s="51"/>
      <c r="O267" s="52"/>
      <c r="P267" s="53"/>
      <c r="Q267" s="74">
        <f t="shared" si="117"/>
        <v>0</v>
      </c>
      <c r="R267" s="75">
        <f t="shared" si="132"/>
        <v>0</v>
      </c>
      <c r="S267" s="76">
        <f t="shared" si="133"/>
        <v>0.7</v>
      </c>
      <c r="T267" s="77">
        <f t="shared" si="134"/>
        <v>0</v>
      </c>
      <c r="U267" s="78">
        <f t="shared" si="135"/>
        <v>0</v>
      </c>
    </row>
    <row r="268" s="2" customFormat="1" ht="24" customHeight="1" spans="2:21">
      <c r="B268" s="28" t="s">
        <v>25</v>
      </c>
      <c r="C268" s="29" t="s">
        <v>26</v>
      </c>
      <c r="D268" s="29" t="s">
        <v>53</v>
      </c>
      <c r="E268" s="29" t="s">
        <v>46</v>
      </c>
      <c r="F268" s="29"/>
      <c r="G268" s="29">
        <v>1</v>
      </c>
      <c r="H268" s="29"/>
      <c r="I268" s="29"/>
      <c r="J268" s="29"/>
      <c r="K268" s="29">
        <v>9</v>
      </c>
      <c r="L268" s="49" t="s">
        <v>56</v>
      </c>
      <c r="M268" s="50" t="s">
        <v>59</v>
      </c>
      <c r="N268" s="51"/>
      <c r="O268" s="52"/>
      <c r="P268" s="53"/>
      <c r="Q268" s="74">
        <f t="shared" si="117"/>
        <v>9</v>
      </c>
      <c r="R268" s="75">
        <f t="shared" si="132"/>
        <v>9</v>
      </c>
      <c r="S268" s="76">
        <f t="shared" si="133"/>
        <v>0.7</v>
      </c>
      <c r="T268" s="77">
        <f t="shared" ref="T268:T270" si="136">S268*R268</f>
        <v>6.3</v>
      </c>
      <c r="U268" s="78">
        <f t="shared" ref="U268:U270" si="137">R268-T268</f>
        <v>2.7</v>
      </c>
    </row>
    <row r="269" s="2" customFormat="1" ht="24" customHeight="1" spans="2:21">
      <c r="B269" s="28" t="s">
        <v>25</v>
      </c>
      <c r="C269" s="29" t="s">
        <v>26</v>
      </c>
      <c r="D269" s="29" t="s">
        <v>53</v>
      </c>
      <c r="E269" s="29" t="s">
        <v>28</v>
      </c>
      <c r="F269" s="29"/>
      <c r="G269" s="29">
        <v>1</v>
      </c>
      <c r="H269" s="29"/>
      <c r="I269" s="29"/>
      <c r="J269" s="29"/>
      <c r="K269" s="29">
        <v>9</v>
      </c>
      <c r="L269" s="49" t="s">
        <v>56</v>
      </c>
      <c r="M269" s="50" t="s">
        <v>59</v>
      </c>
      <c r="N269" s="51"/>
      <c r="O269" s="52"/>
      <c r="P269" s="53"/>
      <c r="Q269" s="74">
        <f t="shared" si="117"/>
        <v>9</v>
      </c>
      <c r="R269" s="75">
        <f t="shared" si="132"/>
        <v>9</v>
      </c>
      <c r="S269" s="76">
        <f t="shared" si="133"/>
        <v>0.7</v>
      </c>
      <c r="T269" s="77">
        <f t="shared" si="136"/>
        <v>6.3</v>
      </c>
      <c r="U269" s="78">
        <f t="shared" si="137"/>
        <v>2.7</v>
      </c>
    </row>
    <row r="270" s="2" customFormat="1" ht="24" customHeight="1" spans="2:21">
      <c r="B270" s="28" t="s">
        <v>25</v>
      </c>
      <c r="C270" s="29" t="s">
        <v>26</v>
      </c>
      <c r="D270" s="29" t="s">
        <v>53</v>
      </c>
      <c r="E270" s="29" t="s">
        <v>31</v>
      </c>
      <c r="F270" s="29"/>
      <c r="G270" s="29">
        <v>1</v>
      </c>
      <c r="H270" s="29"/>
      <c r="I270" s="29"/>
      <c r="J270" s="29"/>
      <c r="K270" s="29">
        <v>16</v>
      </c>
      <c r="L270" s="49" t="s">
        <v>56</v>
      </c>
      <c r="M270" s="50" t="s">
        <v>59</v>
      </c>
      <c r="N270" s="51"/>
      <c r="O270" s="52"/>
      <c r="P270" s="53"/>
      <c r="Q270" s="74">
        <f t="shared" si="117"/>
        <v>16</v>
      </c>
      <c r="R270" s="75">
        <f t="shared" si="132"/>
        <v>16</v>
      </c>
      <c r="S270" s="76">
        <f t="shared" si="133"/>
        <v>0.7</v>
      </c>
      <c r="T270" s="77">
        <f t="shared" si="136"/>
        <v>11.2</v>
      </c>
      <c r="U270" s="78">
        <f t="shared" si="137"/>
        <v>4.8</v>
      </c>
    </row>
    <row r="271" s="2" customFormat="1" ht="24" customHeight="1" spans="2:21">
      <c r="B271" s="28" t="s">
        <v>25</v>
      </c>
      <c r="C271" s="29" t="s">
        <v>26</v>
      </c>
      <c r="D271" s="29" t="s">
        <v>53</v>
      </c>
      <c r="E271" s="29" t="s">
        <v>32</v>
      </c>
      <c r="F271" s="29"/>
      <c r="G271" s="29">
        <v>1.5</v>
      </c>
      <c r="H271" s="29"/>
      <c r="I271" s="29"/>
      <c r="J271" s="29"/>
      <c r="K271" s="29">
        <v>3</v>
      </c>
      <c r="L271" s="49" t="s">
        <v>56</v>
      </c>
      <c r="M271" s="50" t="s">
        <v>59</v>
      </c>
      <c r="N271" s="51"/>
      <c r="O271" s="52"/>
      <c r="P271" s="53"/>
      <c r="Q271" s="74">
        <f t="shared" si="117"/>
        <v>3</v>
      </c>
      <c r="R271" s="75">
        <f t="shared" si="132"/>
        <v>4.5</v>
      </c>
      <c r="S271" s="76">
        <f t="shared" si="133"/>
        <v>0.7</v>
      </c>
      <c r="T271" s="77">
        <f t="shared" ref="T271:T273" si="138">S271*R271</f>
        <v>3.15</v>
      </c>
      <c r="U271" s="78">
        <f t="shared" ref="U271:U273" si="139">R271-T271</f>
        <v>1.35</v>
      </c>
    </row>
    <row r="272" s="2" customFormat="1" ht="24" customHeight="1" spans="2:21">
      <c r="B272" s="28" t="s">
        <v>25</v>
      </c>
      <c r="C272" s="29" t="s">
        <v>26</v>
      </c>
      <c r="D272" s="29" t="s">
        <v>53</v>
      </c>
      <c r="E272" s="29" t="s">
        <v>34</v>
      </c>
      <c r="F272" s="29"/>
      <c r="G272" s="29">
        <v>2</v>
      </c>
      <c r="H272" s="29"/>
      <c r="I272" s="29"/>
      <c r="J272" s="29"/>
      <c r="K272" s="29">
        <v>2</v>
      </c>
      <c r="L272" s="49" t="s">
        <v>56</v>
      </c>
      <c r="M272" s="50" t="s">
        <v>59</v>
      </c>
      <c r="N272" s="51"/>
      <c r="O272" s="52"/>
      <c r="P272" s="53"/>
      <c r="Q272" s="74">
        <f t="shared" si="117"/>
        <v>2</v>
      </c>
      <c r="R272" s="75">
        <f t="shared" si="132"/>
        <v>4</v>
      </c>
      <c r="S272" s="76">
        <f t="shared" si="133"/>
        <v>0.7</v>
      </c>
      <c r="T272" s="77">
        <f t="shared" si="138"/>
        <v>2.8</v>
      </c>
      <c r="U272" s="78">
        <f t="shared" si="139"/>
        <v>1.2</v>
      </c>
    </row>
    <row r="273" s="2" customFormat="1" ht="24" customHeight="1" spans="2:21">
      <c r="B273" s="28" t="s">
        <v>25</v>
      </c>
      <c r="C273" s="29" t="s">
        <v>26</v>
      </c>
      <c r="D273" s="29" t="s">
        <v>53</v>
      </c>
      <c r="E273" s="29" t="s">
        <v>36</v>
      </c>
      <c r="F273" s="29"/>
      <c r="G273" s="29">
        <v>3</v>
      </c>
      <c r="H273" s="29"/>
      <c r="I273" s="29"/>
      <c r="J273" s="29"/>
      <c r="K273" s="29">
        <v>5</v>
      </c>
      <c r="L273" s="49" t="s">
        <v>56</v>
      </c>
      <c r="M273" s="50" t="s">
        <v>59</v>
      </c>
      <c r="N273" s="51"/>
      <c r="O273" s="52"/>
      <c r="P273" s="53"/>
      <c r="Q273" s="74">
        <f t="shared" si="117"/>
        <v>5</v>
      </c>
      <c r="R273" s="75">
        <f t="shared" si="132"/>
        <v>15</v>
      </c>
      <c r="S273" s="76">
        <f t="shared" si="133"/>
        <v>0.7</v>
      </c>
      <c r="T273" s="77">
        <f t="shared" si="138"/>
        <v>10.5</v>
      </c>
      <c r="U273" s="78">
        <f t="shared" si="139"/>
        <v>4.5</v>
      </c>
    </row>
    <row r="274" s="2" customFormat="1" ht="24" customHeight="1" spans="2:21">
      <c r="B274" s="28" t="s">
        <v>25</v>
      </c>
      <c r="C274" s="29" t="s">
        <v>26</v>
      </c>
      <c r="D274" s="29" t="s">
        <v>53</v>
      </c>
      <c r="E274" s="29" t="s">
        <v>31</v>
      </c>
      <c r="F274" s="29"/>
      <c r="G274" s="29">
        <v>1</v>
      </c>
      <c r="H274" s="29"/>
      <c r="I274" s="29"/>
      <c r="J274" s="29"/>
      <c r="K274" s="29">
        <v>6</v>
      </c>
      <c r="L274" s="49" t="s">
        <v>56</v>
      </c>
      <c r="M274" s="50" t="s">
        <v>59</v>
      </c>
      <c r="N274" s="51"/>
      <c r="O274" s="52"/>
      <c r="P274" s="53"/>
      <c r="Q274" s="74">
        <f t="shared" si="117"/>
        <v>6</v>
      </c>
      <c r="R274" s="75">
        <f t="shared" si="132"/>
        <v>6</v>
      </c>
      <c r="S274" s="76">
        <f t="shared" si="133"/>
        <v>0.7</v>
      </c>
      <c r="T274" s="77">
        <f t="shared" ref="T274:T278" si="140">S274*R274</f>
        <v>4.2</v>
      </c>
      <c r="U274" s="78">
        <f t="shared" ref="U274:U278" si="141">R274-T274</f>
        <v>1.8</v>
      </c>
    </row>
    <row r="275" s="2" customFormat="1" ht="24" customHeight="1" spans="2:21">
      <c r="B275" s="28" t="s">
        <v>25</v>
      </c>
      <c r="C275" s="29" t="s">
        <v>26</v>
      </c>
      <c r="D275" s="29" t="s">
        <v>53</v>
      </c>
      <c r="E275" s="29" t="s">
        <v>34</v>
      </c>
      <c r="F275" s="29"/>
      <c r="G275" s="29">
        <v>2</v>
      </c>
      <c r="H275" s="29"/>
      <c r="I275" s="29"/>
      <c r="J275" s="29"/>
      <c r="K275" s="29">
        <v>7</v>
      </c>
      <c r="L275" s="49" t="s">
        <v>56</v>
      </c>
      <c r="M275" s="50" t="s">
        <v>59</v>
      </c>
      <c r="N275" s="51"/>
      <c r="O275" s="52"/>
      <c r="P275" s="53"/>
      <c r="Q275" s="74">
        <f t="shared" si="117"/>
        <v>7</v>
      </c>
      <c r="R275" s="75">
        <f t="shared" si="132"/>
        <v>14</v>
      </c>
      <c r="S275" s="76">
        <f t="shared" si="133"/>
        <v>0.7</v>
      </c>
      <c r="T275" s="77">
        <f t="shared" si="140"/>
        <v>9.8</v>
      </c>
      <c r="U275" s="78">
        <f t="shared" si="141"/>
        <v>4.2</v>
      </c>
    </row>
    <row r="276" s="2" customFormat="1" ht="24" customHeight="1" spans="2:21">
      <c r="B276" s="28" t="s">
        <v>25</v>
      </c>
      <c r="C276" s="29" t="s">
        <v>26</v>
      </c>
      <c r="D276" s="29" t="s">
        <v>53</v>
      </c>
      <c r="E276" s="29" t="s">
        <v>36</v>
      </c>
      <c r="F276" s="29"/>
      <c r="G276" s="29">
        <v>3</v>
      </c>
      <c r="H276" s="29"/>
      <c r="I276" s="29"/>
      <c r="J276" s="29"/>
      <c r="K276" s="29">
        <v>2</v>
      </c>
      <c r="L276" s="49" t="s">
        <v>56</v>
      </c>
      <c r="M276" s="50" t="s">
        <v>59</v>
      </c>
      <c r="N276" s="51"/>
      <c r="O276" s="52"/>
      <c r="P276" s="53"/>
      <c r="Q276" s="74">
        <f t="shared" si="117"/>
        <v>2</v>
      </c>
      <c r="R276" s="75">
        <f t="shared" si="132"/>
        <v>6</v>
      </c>
      <c r="S276" s="76">
        <f t="shared" si="133"/>
        <v>0.7</v>
      </c>
      <c r="T276" s="77">
        <f t="shared" si="140"/>
        <v>4.2</v>
      </c>
      <c r="U276" s="78">
        <f t="shared" si="141"/>
        <v>1.8</v>
      </c>
    </row>
    <row r="277" s="2" customFormat="1" ht="24" customHeight="1" spans="2:21">
      <c r="B277" s="28" t="s">
        <v>25</v>
      </c>
      <c r="C277" s="29" t="s">
        <v>26</v>
      </c>
      <c r="D277" s="29" t="s">
        <v>53</v>
      </c>
      <c r="E277" s="29" t="s">
        <v>37</v>
      </c>
      <c r="F277" s="29"/>
      <c r="G277" s="29">
        <v>4</v>
      </c>
      <c r="H277" s="29"/>
      <c r="I277" s="29"/>
      <c r="J277" s="29"/>
      <c r="K277" s="29">
        <v>2</v>
      </c>
      <c r="L277" s="49" t="s">
        <v>56</v>
      </c>
      <c r="M277" s="50" t="s">
        <v>59</v>
      </c>
      <c r="N277" s="51"/>
      <c r="O277" s="52"/>
      <c r="P277" s="53"/>
      <c r="Q277" s="74">
        <f t="shared" si="117"/>
        <v>2</v>
      </c>
      <c r="R277" s="75">
        <f t="shared" si="132"/>
        <v>8</v>
      </c>
      <c r="S277" s="76">
        <f t="shared" si="133"/>
        <v>0.7</v>
      </c>
      <c r="T277" s="77">
        <f t="shared" si="140"/>
        <v>5.6</v>
      </c>
      <c r="U277" s="78">
        <f t="shared" si="141"/>
        <v>2.4</v>
      </c>
    </row>
    <row r="278" s="2" customFormat="1" ht="24" customHeight="1" spans="2:21">
      <c r="B278" s="28" t="s">
        <v>25</v>
      </c>
      <c r="C278" s="29" t="s">
        <v>26</v>
      </c>
      <c r="D278" s="29" t="s">
        <v>53</v>
      </c>
      <c r="E278" s="29" t="s">
        <v>72</v>
      </c>
      <c r="F278" s="29"/>
      <c r="G278" s="29">
        <v>6</v>
      </c>
      <c r="H278" s="29"/>
      <c r="I278" s="29"/>
      <c r="J278" s="29"/>
      <c r="K278" s="29">
        <v>4</v>
      </c>
      <c r="L278" s="49" t="s">
        <v>56</v>
      </c>
      <c r="M278" s="50" t="s">
        <v>59</v>
      </c>
      <c r="N278" s="51"/>
      <c r="O278" s="52"/>
      <c r="P278" s="53"/>
      <c r="Q278" s="74">
        <f t="shared" si="117"/>
        <v>4</v>
      </c>
      <c r="R278" s="75">
        <f t="shared" si="132"/>
        <v>24</v>
      </c>
      <c r="S278" s="76">
        <f t="shared" si="133"/>
        <v>0.7</v>
      </c>
      <c r="T278" s="77">
        <f t="shared" si="140"/>
        <v>16.8</v>
      </c>
      <c r="U278" s="78">
        <f t="shared" si="141"/>
        <v>7.2</v>
      </c>
    </row>
    <row r="279" s="2" customFormat="1" ht="24" customHeight="1" spans="2:21">
      <c r="B279" s="28" t="s">
        <v>25</v>
      </c>
      <c r="C279" s="29" t="s">
        <v>26</v>
      </c>
      <c r="D279" s="29" t="s">
        <v>53</v>
      </c>
      <c r="E279" s="29" t="s">
        <v>38</v>
      </c>
      <c r="F279" s="29"/>
      <c r="G279" s="29">
        <v>5</v>
      </c>
      <c r="H279" s="29"/>
      <c r="I279" s="29"/>
      <c r="J279" s="29"/>
      <c r="K279" s="29">
        <v>1</v>
      </c>
      <c r="L279" s="49" t="s">
        <v>58</v>
      </c>
      <c r="M279" s="50" t="s">
        <v>59</v>
      </c>
      <c r="N279" s="51"/>
      <c r="O279" s="52"/>
      <c r="P279" s="53"/>
      <c r="Q279" s="74">
        <f t="shared" ref="Q279:Q311" si="142">K279</f>
        <v>1</v>
      </c>
      <c r="R279" s="75">
        <f t="shared" si="132"/>
        <v>5</v>
      </c>
      <c r="S279" s="76">
        <f t="shared" si="133"/>
        <v>0.7</v>
      </c>
      <c r="T279" s="77">
        <f t="shared" ref="T279:T281" si="143">S279*R279</f>
        <v>3.5</v>
      </c>
      <c r="U279" s="78">
        <f t="shared" ref="U279:U281" si="144">R279-T279</f>
        <v>1.5</v>
      </c>
    </row>
    <row r="280" s="2" customFormat="1" ht="24" customHeight="1" spans="2:21">
      <c r="B280" s="28" t="s">
        <v>25</v>
      </c>
      <c r="C280" s="29" t="s">
        <v>26</v>
      </c>
      <c r="D280" s="29" t="s">
        <v>53</v>
      </c>
      <c r="E280" s="29" t="s">
        <v>47</v>
      </c>
      <c r="F280" s="29"/>
      <c r="G280" s="29">
        <v>8</v>
      </c>
      <c r="H280" s="29"/>
      <c r="I280" s="29"/>
      <c r="J280" s="29"/>
      <c r="K280" s="29">
        <v>8</v>
      </c>
      <c r="L280" s="49" t="s">
        <v>58</v>
      </c>
      <c r="M280" s="50" t="s">
        <v>59</v>
      </c>
      <c r="N280" s="51"/>
      <c r="O280" s="52"/>
      <c r="P280" s="53"/>
      <c r="Q280" s="74">
        <f t="shared" si="142"/>
        <v>8</v>
      </c>
      <c r="R280" s="75">
        <f t="shared" si="132"/>
        <v>64</v>
      </c>
      <c r="S280" s="76">
        <f t="shared" si="133"/>
        <v>0.7</v>
      </c>
      <c r="T280" s="77">
        <f t="shared" si="143"/>
        <v>44.8</v>
      </c>
      <c r="U280" s="78">
        <f t="shared" si="144"/>
        <v>19.2</v>
      </c>
    </row>
    <row r="281" s="2" customFormat="1" ht="24" customHeight="1" spans="2:21">
      <c r="B281" s="28" t="s">
        <v>25</v>
      </c>
      <c r="C281" s="29" t="s">
        <v>26</v>
      </c>
      <c r="D281" s="29" t="s">
        <v>53</v>
      </c>
      <c r="E281" s="29" t="s">
        <v>70</v>
      </c>
      <c r="F281" s="29"/>
      <c r="G281" s="29">
        <v>10</v>
      </c>
      <c r="H281" s="29"/>
      <c r="I281" s="29"/>
      <c r="J281" s="29"/>
      <c r="K281" s="29">
        <v>12</v>
      </c>
      <c r="L281" s="49" t="s">
        <v>58</v>
      </c>
      <c r="M281" s="50" t="s">
        <v>59</v>
      </c>
      <c r="N281" s="51"/>
      <c r="O281" s="52"/>
      <c r="P281" s="53"/>
      <c r="Q281" s="74">
        <f t="shared" si="142"/>
        <v>12</v>
      </c>
      <c r="R281" s="75">
        <f t="shared" si="132"/>
        <v>120</v>
      </c>
      <c r="S281" s="76">
        <f t="shared" si="133"/>
        <v>0.7</v>
      </c>
      <c r="T281" s="77">
        <f t="shared" si="143"/>
        <v>84</v>
      </c>
      <c r="U281" s="78">
        <f t="shared" si="144"/>
        <v>36</v>
      </c>
    </row>
    <row r="282" s="2" customFormat="1" ht="24" customHeight="1" spans="2:21">
      <c r="B282" s="28" t="s">
        <v>25</v>
      </c>
      <c r="C282" s="29" t="s">
        <v>26</v>
      </c>
      <c r="D282" s="29" t="s">
        <v>53</v>
      </c>
      <c r="E282" s="29" t="s">
        <v>47</v>
      </c>
      <c r="F282" s="29"/>
      <c r="G282" s="29">
        <v>8</v>
      </c>
      <c r="H282" s="29"/>
      <c r="I282" s="29"/>
      <c r="J282" s="29"/>
      <c r="K282" s="29">
        <v>0</v>
      </c>
      <c r="L282" s="49" t="s">
        <v>58</v>
      </c>
      <c r="M282" s="50" t="s">
        <v>59</v>
      </c>
      <c r="N282" s="51"/>
      <c r="O282" s="52"/>
      <c r="P282" s="53"/>
      <c r="Q282" s="74">
        <f t="shared" si="142"/>
        <v>0</v>
      </c>
      <c r="R282" s="75">
        <f t="shared" ref="R282:R311" si="145">Q282*G282</f>
        <v>0</v>
      </c>
      <c r="S282" s="76">
        <f t="shared" si="133"/>
        <v>0.7</v>
      </c>
      <c r="T282" s="77">
        <f t="shared" ref="T282:T286" si="146">S282*R282</f>
        <v>0</v>
      </c>
      <c r="U282" s="78">
        <f t="shared" ref="U282:U286" si="147">R282-T282</f>
        <v>0</v>
      </c>
    </row>
    <row r="283" s="2" customFormat="1" ht="24" customHeight="1" spans="2:21">
      <c r="B283" s="28" t="s">
        <v>25</v>
      </c>
      <c r="C283" s="29" t="s">
        <v>26</v>
      </c>
      <c r="D283" s="29" t="s">
        <v>53</v>
      </c>
      <c r="E283" s="29" t="s">
        <v>43</v>
      </c>
      <c r="F283" s="29"/>
      <c r="G283" s="29">
        <v>26</v>
      </c>
      <c r="H283" s="29"/>
      <c r="I283" s="29"/>
      <c r="J283" s="29"/>
      <c r="K283" s="29">
        <v>0</v>
      </c>
      <c r="L283" s="49" t="s">
        <v>58</v>
      </c>
      <c r="M283" s="50" t="s">
        <v>59</v>
      </c>
      <c r="N283" s="51"/>
      <c r="O283" s="52"/>
      <c r="P283" s="53"/>
      <c r="Q283" s="74">
        <f t="shared" si="142"/>
        <v>0</v>
      </c>
      <c r="R283" s="75">
        <f t="shared" si="145"/>
        <v>0</v>
      </c>
      <c r="S283" s="76">
        <f t="shared" si="133"/>
        <v>0.7</v>
      </c>
      <c r="T283" s="77">
        <f t="shared" si="146"/>
        <v>0</v>
      </c>
      <c r="U283" s="78">
        <f t="shared" si="147"/>
        <v>0</v>
      </c>
    </row>
    <row r="284" s="2" customFormat="1" ht="24" customHeight="1" spans="2:21">
      <c r="B284" s="28" t="s">
        <v>25</v>
      </c>
      <c r="C284" s="29" t="s">
        <v>26</v>
      </c>
      <c r="D284" s="29" t="s">
        <v>53</v>
      </c>
      <c r="E284" s="29" t="s">
        <v>28</v>
      </c>
      <c r="F284" s="29"/>
      <c r="G284" s="29">
        <v>1</v>
      </c>
      <c r="H284" s="29"/>
      <c r="I284" s="29"/>
      <c r="J284" s="29"/>
      <c r="K284" s="29">
        <v>3</v>
      </c>
      <c r="L284" s="49" t="s">
        <v>56</v>
      </c>
      <c r="M284" s="50" t="s">
        <v>82</v>
      </c>
      <c r="N284" s="51"/>
      <c r="O284" s="52"/>
      <c r="P284" s="53"/>
      <c r="Q284" s="74">
        <f t="shared" si="142"/>
        <v>3</v>
      </c>
      <c r="R284" s="75">
        <f t="shared" si="145"/>
        <v>3</v>
      </c>
      <c r="S284" s="76">
        <f t="shared" si="133"/>
        <v>0.7</v>
      </c>
      <c r="T284" s="77">
        <f t="shared" si="146"/>
        <v>2.1</v>
      </c>
      <c r="U284" s="78">
        <f t="shared" si="147"/>
        <v>0.9</v>
      </c>
    </row>
    <row r="285" s="2" customFormat="1" ht="24" customHeight="1" spans="2:21">
      <c r="B285" s="28" t="s">
        <v>25</v>
      </c>
      <c r="C285" s="29" t="s">
        <v>26</v>
      </c>
      <c r="D285" s="29" t="s">
        <v>53</v>
      </c>
      <c r="E285" s="29" t="s">
        <v>31</v>
      </c>
      <c r="F285" s="29"/>
      <c r="G285" s="29">
        <v>1</v>
      </c>
      <c r="H285" s="29"/>
      <c r="I285" s="29"/>
      <c r="J285" s="29"/>
      <c r="K285" s="29">
        <v>3</v>
      </c>
      <c r="L285" s="49" t="s">
        <v>56</v>
      </c>
      <c r="M285" s="50" t="s">
        <v>82</v>
      </c>
      <c r="N285" s="51"/>
      <c r="O285" s="52"/>
      <c r="P285" s="53"/>
      <c r="Q285" s="74">
        <f t="shared" si="142"/>
        <v>3</v>
      </c>
      <c r="R285" s="75">
        <f t="shared" si="145"/>
        <v>3</v>
      </c>
      <c r="S285" s="76">
        <f t="shared" si="133"/>
        <v>0.7</v>
      </c>
      <c r="T285" s="77">
        <f t="shared" si="146"/>
        <v>2.1</v>
      </c>
      <c r="U285" s="78">
        <f t="shared" si="147"/>
        <v>0.9</v>
      </c>
    </row>
    <row r="286" s="2" customFormat="1" ht="24" customHeight="1" spans="2:21">
      <c r="B286" s="28" t="s">
        <v>25</v>
      </c>
      <c r="C286" s="29" t="s">
        <v>26</v>
      </c>
      <c r="D286" s="29" t="s">
        <v>53</v>
      </c>
      <c r="E286" s="29" t="s">
        <v>32</v>
      </c>
      <c r="F286" s="29"/>
      <c r="G286" s="29">
        <v>1.5</v>
      </c>
      <c r="H286" s="29"/>
      <c r="I286" s="29"/>
      <c r="J286" s="29"/>
      <c r="K286" s="29">
        <v>34</v>
      </c>
      <c r="L286" s="49" t="s">
        <v>56</v>
      </c>
      <c r="M286" s="50" t="s">
        <v>82</v>
      </c>
      <c r="N286" s="51"/>
      <c r="O286" s="52"/>
      <c r="P286" s="53"/>
      <c r="Q286" s="74">
        <f t="shared" si="142"/>
        <v>34</v>
      </c>
      <c r="R286" s="75">
        <f t="shared" si="145"/>
        <v>51</v>
      </c>
      <c r="S286" s="76">
        <f t="shared" si="133"/>
        <v>0.7</v>
      </c>
      <c r="T286" s="77">
        <f t="shared" si="146"/>
        <v>35.7</v>
      </c>
      <c r="U286" s="78">
        <f t="shared" si="147"/>
        <v>15.3</v>
      </c>
    </row>
    <row r="287" s="2" customFormat="1" ht="24" customHeight="1" spans="2:21">
      <c r="B287" s="28" t="s">
        <v>25</v>
      </c>
      <c r="C287" s="29" t="s">
        <v>26</v>
      </c>
      <c r="D287" s="29" t="s">
        <v>53</v>
      </c>
      <c r="E287" s="29" t="s">
        <v>34</v>
      </c>
      <c r="F287" s="29"/>
      <c r="G287" s="29">
        <v>2</v>
      </c>
      <c r="H287" s="29"/>
      <c r="I287" s="29"/>
      <c r="J287" s="29"/>
      <c r="K287" s="29">
        <v>3</v>
      </c>
      <c r="L287" s="49" t="s">
        <v>58</v>
      </c>
      <c r="M287" s="50" t="s">
        <v>82</v>
      </c>
      <c r="N287" s="51"/>
      <c r="O287" s="52"/>
      <c r="P287" s="53"/>
      <c r="Q287" s="74">
        <f t="shared" si="142"/>
        <v>3</v>
      </c>
      <c r="R287" s="75">
        <f t="shared" si="145"/>
        <v>6</v>
      </c>
      <c r="S287" s="76">
        <f t="shared" si="133"/>
        <v>0.7</v>
      </c>
      <c r="T287" s="77">
        <f t="shared" ref="T287" si="148">S287*R287</f>
        <v>4.2</v>
      </c>
      <c r="U287" s="78">
        <f t="shared" ref="U287" si="149">R287-T287</f>
        <v>1.8</v>
      </c>
    </row>
    <row r="288" s="2" customFormat="1" ht="24" customHeight="1" spans="2:21">
      <c r="B288" s="28" t="s">
        <v>25</v>
      </c>
      <c r="C288" s="29" t="s">
        <v>26</v>
      </c>
      <c r="D288" s="29" t="s">
        <v>53</v>
      </c>
      <c r="E288" s="29" t="s">
        <v>34</v>
      </c>
      <c r="F288" s="29"/>
      <c r="G288" s="29">
        <v>2</v>
      </c>
      <c r="H288" s="29"/>
      <c r="I288" s="29"/>
      <c r="J288" s="29"/>
      <c r="K288" s="29">
        <v>6</v>
      </c>
      <c r="L288" s="49" t="s">
        <v>87</v>
      </c>
      <c r="M288" s="50" t="s">
        <v>82</v>
      </c>
      <c r="N288" s="51"/>
      <c r="O288" s="52"/>
      <c r="P288" s="53"/>
      <c r="Q288" s="74">
        <f t="shared" si="142"/>
        <v>6</v>
      </c>
      <c r="R288" s="75">
        <f t="shared" si="145"/>
        <v>12</v>
      </c>
      <c r="S288" s="76">
        <f t="shared" si="133"/>
        <v>0.7</v>
      </c>
      <c r="T288" s="77">
        <f t="shared" ref="T288:T289" si="150">S288*R288</f>
        <v>8.4</v>
      </c>
      <c r="U288" s="78">
        <f t="shared" ref="U288:U289" si="151">R288-T288</f>
        <v>3.6</v>
      </c>
    </row>
    <row r="289" s="2" customFormat="1" ht="24" customHeight="1" spans="2:21">
      <c r="B289" s="28" t="s">
        <v>25</v>
      </c>
      <c r="C289" s="29" t="s">
        <v>26</v>
      </c>
      <c r="D289" s="29" t="s">
        <v>53</v>
      </c>
      <c r="E289" s="29" t="s">
        <v>39</v>
      </c>
      <c r="F289" s="29"/>
      <c r="G289" s="29">
        <v>2.5</v>
      </c>
      <c r="H289" s="29"/>
      <c r="I289" s="29"/>
      <c r="J289" s="29"/>
      <c r="K289" s="29">
        <v>6</v>
      </c>
      <c r="L289" s="49" t="s">
        <v>87</v>
      </c>
      <c r="M289" s="50" t="s">
        <v>82</v>
      </c>
      <c r="N289" s="51"/>
      <c r="O289" s="52"/>
      <c r="P289" s="53"/>
      <c r="Q289" s="74">
        <f t="shared" si="142"/>
        <v>6</v>
      </c>
      <c r="R289" s="75">
        <f t="shared" si="145"/>
        <v>15</v>
      </c>
      <c r="S289" s="76">
        <f t="shared" si="133"/>
        <v>0.7</v>
      </c>
      <c r="T289" s="77">
        <f t="shared" si="150"/>
        <v>10.5</v>
      </c>
      <c r="U289" s="78">
        <f t="shared" si="151"/>
        <v>4.5</v>
      </c>
    </row>
    <row r="290" s="2" customFormat="1" ht="24" customHeight="1" spans="2:21">
      <c r="B290" s="28" t="s">
        <v>25</v>
      </c>
      <c r="C290" s="29" t="s">
        <v>26</v>
      </c>
      <c r="D290" s="29" t="s">
        <v>53</v>
      </c>
      <c r="E290" s="29" t="s">
        <v>34</v>
      </c>
      <c r="F290" s="29"/>
      <c r="G290" s="29">
        <v>2</v>
      </c>
      <c r="H290" s="29"/>
      <c r="I290" s="29"/>
      <c r="J290" s="29"/>
      <c r="K290" s="29">
        <v>50</v>
      </c>
      <c r="L290" s="49" t="s">
        <v>56</v>
      </c>
      <c r="M290" s="50" t="s">
        <v>82</v>
      </c>
      <c r="N290" s="51"/>
      <c r="O290" s="52"/>
      <c r="P290" s="53"/>
      <c r="Q290" s="74">
        <f t="shared" si="142"/>
        <v>50</v>
      </c>
      <c r="R290" s="75">
        <f t="shared" si="145"/>
        <v>100</v>
      </c>
      <c r="S290" s="76">
        <f t="shared" si="133"/>
        <v>0.7</v>
      </c>
      <c r="T290" s="77">
        <f t="shared" ref="T290:T296" si="152">S290*R290</f>
        <v>70</v>
      </c>
      <c r="U290" s="78">
        <f t="shared" ref="U290:U296" si="153">R290-T290</f>
        <v>30</v>
      </c>
    </row>
    <row r="291" s="2" customFormat="1" ht="24" customHeight="1" spans="2:21">
      <c r="B291" s="28" t="s">
        <v>25</v>
      </c>
      <c r="C291" s="29" t="s">
        <v>26</v>
      </c>
      <c r="D291" s="29" t="s">
        <v>53</v>
      </c>
      <c r="E291" s="29" t="s">
        <v>39</v>
      </c>
      <c r="F291" s="29"/>
      <c r="G291" s="29">
        <v>2.5</v>
      </c>
      <c r="H291" s="29"/>
      <c r="I291" s="29"/>
      <c r="J291" s="29"/>
      <c r="K291" s="29">
        <v>40</v>
      </c>
      <c r="L291" s="49" t="s">
        <v>56</v>
      </c>
      <c r="M291" s="50" t="s">
        <v>82</v>
      </c>
      <c r="N291" s="51"/>
      <c r="O291" s="52"/>
      <c r="P291" s="53"/>
      <c r="Q291" s="74">
        <f t="shared" si="142"/>
        <v>40</v>
      </c>
      <c r="R291" s="75">
        <f t="shared" si="145"/>
        <v>100</v>
      </c>
      <c r="S291" s="76">
        <f t="shared" si="133"/>
        <v>0.7</v>
      </c>
      <c r="T291" s="77">
        <f t="shared" si="152"/>
        <v>70</v>
      </c>
      <c r="U291" s="78">
        <f t="shared" si="153"/>
        <v>30</v>
      </c>
    </row>
    <row r="292" s="2" customFormat="1" ht="24" customHeight="1" spans="2:21">
      <c r="B292" s="28" t="s">
        <v>25</v>
      </c>
      <c r="C292" s="29" t="s">
        <v>26</v>
      </c>
      <c r="D292" s="29" t="s">
        <v>53</v>
      </c>
      <c r="E292" s="29" t="s">
        <v>36</v>
      </c>
      <c r="F292" s="29"/>
      <c r="G292" s="29">
        <v>3</v>
      </c>
      <c r="H292" s="29"/>
      <c r="I292" s="29"/>
      <c r="J292" s="29"/>
      <c r="K292" s="29">
        <v>14</v>
      </c>
      <c r="L292" s="49" t="s">
        <v>56</v>
      </c>
      <c r="M292" s="50" t="s">
        <v>82</v>
      </c>
      <c r="N292" s="51"/>
      <c r="O292" s="52"/>
      <c r="P292" s="53"/>
      <c r="Q292" s="74">
        <f t="shared" si="142"/>
        <v>14</v>
      </c>
      <c r="R292" s="75">
        <f t="shared" si="145"/>
        <v>42</v>
      </c>
      <c r="S292" s="76">
        <f t="shared" si="133"/>
        <v>0.7</v>
      </c>
      <c r="T292" s="77">
        <f t="shared" si="152"/>
        <v>29.4</v>
      </c>
      <c r="U292" s="78">
        <f t="shared" si="153"/>
        <v>12.6</v>
      </c>
    </row>
    <row r="293" s="2" customFormat="1" ht="24" customHeight="1" spans="2:21">
      <c r="B293" s="28" t="s">
        <v>25</v>
      </c>
      <c r="C293" s="29" t="s">
        <v>26</v>
      </c>
      <c r="D293" s="29" t="s">
        <v>53</v>
      </c>
      <c r="E293" s="29" t="s">
        <v>37</v>
      </c>
      <c r="F293" s="29"/>
      <c r="G293" s="29">
        <v>4</v>
      </c>
      <c r="H293" s="29"/>
      <c r="I293" s="29"/>
      <c r="J293" s="29"/>
      <c r="K293" s="29">
        <v>3</v>
      </c>
      <c r="L293" s="49" t="s">
        <v>56</v>
      </c>
      <c r="M293" s="50" t="s">
        <v>82</v>
      </c>
      <c r="N293" s="51"/>
      <c r="O293" s="52"/>
      <c r="P293" s="53"/>
      <c r="Q293" s="74">
        <f t="shared" si="142"/>
        <v>3</v>
      </c>
      <c r="R293" s="75">
        <f t="shared" si="145"/>
        <v>12</v>
      </c>
      <c r="S293" s="76">
        <f t="shared" si="133"/>
        <v>0.7</v>
      </c>
      <c r="T293" s="77">
        <f t="shared" si="152"/>
        <v>8.4</v>
      </c>
      <c r="U293" s="78">
        <f t="shared" si="153"/>
        <v>3.6</v>
      </c>
    </row>
    <row r="294" s="2" customFormat="1" ht="24" customHeight="1" spans="2:21">
      <c r="B294" s="28" t="s">
        <v>25</v>
      </c>
      <c r="C294" s="29" t="s">
        <v>26</v>
      </c>
      <c r="D294" s="29" t="s">
        <v>53</v>
      </c>
      <c r="E294" s="29" t="s">
        <v>38</v>
      </c>
      <c r="F294" s="29"/>
      <c r="G294" s="29">
        <v>5</v>
      </c>
      <c r="H294" s="29"/>
      <c r="I294" s="29"/>
      <c r="J294" s="29"/>
      <c r="K294" s="29">
        <v>7</v>
      </c>
      <c r="L294" s="49" t="s">
        <v>56</v>
      </c>
      <c r="M294" s="50" t="s">
        <v>82</v>
      </c>
      <c r="N294" s="51"/>
      <c r="O294" s="52"/>
      <c r="P294" s="53"/>
      <c r="Q294" s="74">
        <f t="shared" si="142"/>
        <v>7</v>
      </c>
      <c r="R294" s="75">
        <f t="shared" si="145"/>
        <v>35</v>
      </c>
      <c r="S294" s="76">
        <f t="shared" si="133"/>
        <v>0.7</v>
      </c>
      <c r="T294" s="77">
        <f t="shared" si="152"/>
        <v>24.5</v>
      </c>
      <c r="U294" s="78">
        <f t="shared" si="153"/>
        <v>10.5</v>
      </c>
    </row>
    <row r="295" s="2" customFormat="1" ht="24" customHeight="1" spans="2:21">
      <c r="B295" s="28" t="s">
        <v>25</v>
      </c>
      <c r="C295" s="29" t="s">
        <v>26</v>
      </c>
      <c r="D295" s="29" t="s">
        <v>53</v>
      </c>
      <c r="E295" s="29" t="s">
        <v>72</v>
      </c>
      <c r="F295" s="29"/>
      <c r="G295" s="29">
        <v>6</v>
      </c>
      <c r="H295" s="29"/>
      <c r="I295" s="29"/>
      <c r="J295" s="29"/>
      <c r="K295" s="29">
        <v>16</v>
      </c>
      <c r="L295" s="49" t="s">
        <v>56</v>
      </c>
      <c r="M295" s="50" t="s">
        <v>82</v>
      </c>
      <c r="N295" s="51"/>
      <c r="O295" s="52"/>
      <c r="P295" s="53"/>
      <c r="Q295" s="74">
        <f t="shared" si="142"/>
        <v>16</v>
      </c>
      <c r="R295" s="75">
        <f t="shared" si="145"/>
        <v>96</v>
      </c>
      <c r="S295" s="76">
        <f t="shared" si="133"/>
        <v>0.7</v>
      </c>
      <c r="T295" s="77">
        <f t="shared" si="152"/>
        <v>67.2</v>
      </c>
      <c r="U295" s="78">
        <f t="shared" si="153"/>
        <v>28.8</v>
      </c>
    </row>
    <row r="296" s="2" customFormat="1" ht="24" customHeight="1" spans="2:21">
      <c r="B296" s="28" t="s">
        <v>25</v>
      </c>
      <c r="C296" s="29" t="s">
        <v>26</v>
      </c>
      <c r="D296" s="29" t="s">
        <v>53</v>
      </c>
      <c r="E296" s="29" t="s">
        <v>47</v>
      </c>
      <c r="F296" s="29"/>
      <c r="G296" s="29">
        <v>8</v>
      </c>
      <c r="H296" s="29"/>
      <c r="I296" s="29"/>
      <c r="J296" s="29"/>
      <c r="K296" s="29">
        <v>2</v>
      </c>
      <c r="L296" s="49" t="s">
        <v>56</v>
      </c>
      <c r="M296" s="50" t="s">
        <v>82</v>
      </c>
      <c r="N296" s="51"/>
      <c r="O296" s="52"/>
      <c r="P296" s="53"/>
      <c r="Q296" s="74">
        <f t="shared" si="142"/>
        <v>2</v>
      </c>
      <c r="R296" s="75">
        <f t="shared" si="145"/>
        <v>16</v>
      </c>
      <c r="S296" s="76">
        <f t="shared" si="133"/>
        <v>0.7</v>
      </c>
      <c r="T296" s="77">
        <f t="shared" si="152"/>
        <v>11.2</v>
      </c>
      <c r="U296" s="78">
        <f t="shared" si="153"/>
        <v>4.8</v>
      </c>
    </row>
    <row r="297" s="2" customFormat="1" ht="24" customHeight="1" spans="2:21">
      <c r="B297" s="28" t="s">
        <v>25</v>
      </c>
      <c r="C297" s="29" t="s">
        <v>26</v>
      </c>
      <c r="D297" s="29" t="s">
        <v>53</v>
      </c>
      <c r="E297" s="29" t="s">
        <v>46</v>
      </c>
      <c r="F297" s="29"/>
      <c r="G297" s="29">
        <v>1</v>
      </c>
      <c r="H297" s="29"/>
      <c r="I297" s="29"/>
      <c r="J297" s="29"/>
      <c r="K297" s="29">
        <v>6</v>
      </c>
      <c r="L297" s="49" t="s">
        <v>56</v>
      </c>
      <c r="M297" s="50" t="s">
        <v>73</v>
      </c>
      <c r="N297" s="51"/>
      <c r="O297" s="52"/>
      <c r="P297" s="53"/>
      <c r="Q297" s="74">
        <f t="shared" si="142"/>
        <v>6</v>
      </c>
      <c r="R297" s="75">
        <f t="shared" si="145"/>
        <v>6</v>
      </c>
      <c r="S297" s="76">
        <f t="shared" si="133"/>
        <v>0.7</v>
      </c>
      <c r="T297" s="77">
        <f t="shared" ref="T297" si="154">S297*R297</f>
        <v>4.2</v>
      </c>
      <c r="U297" s="78">
        <f t="shared" ref="U297" si="155">R297-T297</f>
        <v>1.8</v>
      </c>
    </row>
    <row r="298" s="2" customFormat="1" ht="24" customHeight="1" spans="2:21">
      <c r="B298" s="28" t="s">
        <v>25</v>
      </c>
      <c r="C298" s="29" t="s">
        <v>26</v>
      </c>
      <c r="D298" s="29" t="s">
        <v>53</v>
      </c>
      <c r="E298" s="29" t="s">
        <v>28</v>
      </c>
      <c r="F298" s="29"/>
      <c r="G298" s="29">
        <v>1</v>
      </c>
      <c r="H298" s="29"/>
      <c r="I298" s="29"/>
      <c r="J298" s="29"/>
      <c r="K298" s="29">
        <v>5</v>
      </c>
      <c r="L298" s="49" t="s">
        <v>56</v>
      </c>
      <c r="M298" s="50" t="s">
        <v>73</v>
      </c>
      <c r="N298" s="51"/>
      <c r="O298" s="52"/>
      <c r="P298" s="53"/>
      <c r="Q298" s="74">
        <f t="shared" si="142"/>
        <v>5</v>
      </c>
      <c r="R298" s="75">
        <f t="shared" si="145"/>
        <v>5</v>
      </c>
      <c r="S298" s="76">
        <f t="shared" si="133"/>
        <v>0.7</v>
      </c>
      <c r="T298" s="77">
        <f t="shared" ref="T298:T306" si="156">S298*R298</f>
        <v>3.5</v>
      </c>
      <c r="U298" s="78">
        <f t="shared" ref="U298:U306" si="157">R298-T298</f>
        <v>1.5</v>
      </c>
    </row>
    <row r="299" s="2" customFormat="1" ht="24" customHeight="1" spans="2:21">
      <c r="B299" s="28" t="s">
        <v>25</v>
      </c>
      <c r="C299" s="29" t="s">
        <v>26</v>
      </c>
      <c r="D299" s="29" t="s">
        <v>53</v>
      </c>
      <c r="E299" s="29" t="s">
        <v>31</v>
      </c>
      <c r="F299" s="29"/>
      <c r="G299" s="29">
        <v>1</v>
      </c>
      <c r="H299" s="29"/>
      <c r="I299" s="29"/>
      <c r="J299" s="29"/>
      <c r="K299" s="29">
        <v>4</v>
      </c>
      <c r="L299" s="49" t="s">
        <v>56</v>
      </c>
      <c r="M299" s="50" t="s">
        <v>73</v>
      </c>
      <c r="N299" s="51"/>
      <c r="O299" s="52"/>
      <c r="P299" s="53"/>
      <c r="Q299" s="74">
        <f t="shared" si="142"/>
        <v>4</v>
      </c>
      <c r="R299" s="75">
        <f t="shared" si="145"/>
        <v>4</v>
      </c>
      <c r="S299" s="76">
        <f t="shared" si="133"/>
        <v>0.7</v>
      </c>
      <c r="T299" s="77">
        <f t="shared" si="156"/>
        <v>2.8</v>
      </c>
      <c r="U299" s="78">
        <f t="shared" si="157"/>
        <v>1.2</v>
      </c>
    </row>
    <row r="300" s="2" customFormat="1" ht="24" customHeight="1" spans="2:21">
      <c r="B300" s="28" t="s">
        <v>25</v>
      </c>
      <c r="C300" s="29" t="s">
        <v>26</v>
      </c>
      <c r="D300" s="29" t="s">
        <v>53</v>
      </c>
      <c r="E300" s="29" t="s">
        <v>32</v>
      </c>
      <c r="F300" s="29"/>
      <c r="G300" s="29">
        <v>1.5</v>
      </c>
      <c r="H300" s="29"/>
      <c r="I300" s="29"/>
      <c r="J300" s="29"/>
      <c r="K300" s="29">
        <v>4</v>
      </c>
      <c r="L300" s="49" t="s">
        <v>56</v>
      </c>
      <c r="M300" s="50" t="s">
        <v>73</v>
      </c>
      <c r="N300" s="51"/>
      <c r="O300" s="52"/>
      <c r="P300" s="53"/>
      <c r="Q300" s="74">
        <f t="shared" si="142"/>
        <v>4</v>
      </c>
      <c r="R300" s="75">
        <f t="shared" si="145"/>
        <v>6</v>
      </c>
      <c r="S300" s="76">
        <f t="shared" si="133"/>
        <v>0.7</v>
      </c>
      <c r="T300" s="77">
        <f t="shared" si="156"/>
        <v>4.2</v>
      </c>
      <c r="U300" s="78">
        <f t="shared" si="157"/>
        <v>1.8</v>
      </c>
    </row>
    <row r="301" s="2" customFormat="1" ht="24" customHeight="1" spans="2:21">
      <c r="B301" s="28" t="s">
        <v>25</v>
      </c>
      <c r="C301" s="29" t="s">
        <v>26</v>
      </c>
      <c r="D301" s="29" t="s">
        <v>53</v>
      </c>
      <c r="E301" s="29" t="s">
        <v>46</v>
      </c>
      <c r="F301" s="29"/>
      <c r="G301" s="29">
        <v>1</v>
      </c>
      <c r="H301" s="29"/>
      <c r="I301" s="29"/>
      <c r="J301" s="29"/>
      <c r="K301" s="29">
        <v>78</v>
      </c>
      <c r="L301" s="49" t="s">
        <v>56</v>
      </c>
      <c r="M301" s="50" t="s">
        <v>73</v>
      </c>
      <c r="N301" s="51"/>
      <c r="O301" s="52"/>
      <c r="P301" s="53"/>
      <c r="Q301" s="74">
        <f t="shared" si="142"/>
        <v>78</v>
      </c>
      <c r="R301" s="75">
        <f t="shared" si="145"/>
        <v>78</v>
      </c>
      <c r="S301" s="76">
        <f t="shared" si="133"/>
        <v>0.7</v>
      </c>
      <c r="T301" s="77">
        <f t="shared" si="156"/>
        <v>54.6</v>
      </c>
      <c r="U301" s="78">
        <f t="shared" si="157"/>
        <v>23.4</v>
      </c>
    </row>
    <row r="302" s="2" customFormat="1" ht="24" customHeight="1" spans="2:21">
      <c r="B302" s="28" t="s">
        <v>25</v>
      </c>
      <c r="C302" s="29" t="s">
        <v>26</v>
      </c>
      <c r="D302" s="29" t="s">
        <v>53</v>
      </c>
      <c r="E302" s="29" t="s">
        <v>28</v>
      </c>
      <c r="F302" s="29"/>
      <c r="G302" s="29">
        <v>1</v>
      </c>
      <c r="H302" s="29"/>
      <c r="I302" s="29"/>
      <c r="J302" s="29"/>
      <c r="K302" s="29">
        <v>46</v>
      </c>
      <c r="L302" s="49" t="s">
        <v>56</v>
      </c>
      <c r="M302" s="50" t="s">
        <v>73</v>
      </c>
      <c r="N302" s="51"/>
      <c r="O302" s="52"/>
      <c r="P302" s="53"/>
      <c r="Q302" s="74">
        <f t="shared" si="142"/>
        <v>46</v>
      </c>
      <c r="R302" s="75">
        <f t="shared" si="145"/>
        <v>46</v>
      </c>
      <c r="S302" s="76">
        <f t="shared" si="133"/>
        <v>0.7</v>
      </c>
      <c r="T302" s="77">
        <f t="shared" si="156"/>
        <v>32.2</v>
      </c>
      <c r="U302" s="78">
        <f t="shared" si="157"/>
        <v>13.8</v>
      </c>
    </row>
    <row r="303" s="2" customFormat="1" ht="24" customHeight="1" spans="2:21">
      <c r="B303" s="28" t="s">
        <v>25</v>
      </c>
      <c r="C303" s="29" t="s">
        <v>26</v>
      </c>
      <c r="D303" s="29" t="s">
        <v>53</v>
      </c>
      <c r="E303" s="29" t="s">
        <v>31</v>
      </c>
      <c r="F303" s="29"/>
      <c r="G303" s="29">
        <v>1</v>
      </c>
      <c r="H303" s="29"/>
      <c r="I303" s="29"/>
      <c r="J303" s="29"/>
      <c r="K303" s="29">
        <v>16</v>
      </c>
      <c r="L303" s="49" t="s">
        <v>56</v>
      </c>
      <c r="M303" s="50" t="s">
        <v>73</v>
      </c>
      <c r="N303" s="51"/>
      <c r="O303" s="52"/>
      <c r="P303" s="53"/>
      <c r="Q303" s="74">
        <f t="shared" si="142"/>
        <v>16</v>
      </c>
      <c r="R303" s="75">
        <f t="shared" si="145"/>
        <v>16</v>
      </c>
      <c r="S303" s="76">
        <f t="shared" si="133"/>
        <v>0.7</v>
      </c>
      <c r="T303" s="77">
        <f t="shared" si="156"/>
        <v>11.2</v>
      </c>
      <c r="U303" s="78">
        <f t="shared" si="157"/>
        <v>4.8</v>
      </c>
    </row>
    <row r="304" s="2" customFormat="1" ht="24" customHeight="1" spans="2:21">
      <c r="B304" s="28" t="s">
        <v>25</v>
      </c>
      <c r="C304" s="29" t="s">
        <v>26</v>
      </c>
      <c r="D304" s="29" t="s">
        <v>53</v>
      </c>
      <c r="E304" s="29" t="s">
        <v>80</v>
      </c>
      <c r="F304" s="29"/>
      <c r="G304" s="29">
        <v>1.25</v>
      </c>
      <c r="H304" s="29"/>
      <c r="I304" s="29"/>
      <c r="J304" s="29"/>
      <c r="K304" s="29">
        <v>2</v>
      </c>
      <c r="L304" s="49" t="s">
        <v>56</v>
      </c>
      <c r="M304" s="50" t="s">
        <v>73</v>
      </c>
      <c r="N304" s="51"/>
      <c r="O304" s="52"/>
      <c r="P304" s="53"/>
      <c r="Q304" s="74">
        <f t="shared" si="142"/>
        <v>2</v>
      </c>
      <c r="R304" s="75">
        <f t="shared" si="145"/>
        <v>2.5</v>
      </c>
      <c r="S304" s="76">
        <f t="shared" si="133"/>
        <v>0.7</v>
      </c>
      <c r="T304" s="77">
        <f t="shared" si="156"/>
        <v>1.75</v>
      </c>
      <c r="U304" s="78">
        <f t="shared" si="157"/>
        <v>0.75</v>
      </c>
    </row>
    <row r="305" s="2" customFormat="1" ht="24" customHeight="1" spans="2:21">
      <c r="B305" s="28" t="s">
        <v>25</v>
      </c>
      <c r="C305" s="29" t="s">
        <v>26</v>
      </c>
      <c r="D305" s="29" t="s">
        <v>53</v>
      </c>
      <c r="E305" s="29" t="s">
        <v>32</v>
      </c>
      <c r="F305" s="29"/>
      <c r="G305" s="29">
        <v>1.5</v>
      </c>
      <c r="H305" s="29"/>
      <c r="I305" s="29"/>
      <c r="J305" s="29"/>
      <c r="K305" s="29">
        <v>12</v>
      </c>
      <c r="L305" s="49" t="s">
        <v>56</v>
      </c>
      <c r="M305" s="50" t="s">
        <v>73</v>
      </c>
      <c r="N305" s="51"/>
      <c r="O305" s="52"/>
      <c r="P305" s="53"/>
      <c r="Q305" s="74">
        <f t="shared" si="142"/>
        <v>12</v>
      </c>
      <c r="R305" s="75">
        <f t="shared" si="145"/>
        <v>18</v>
      </c>
      <c r="S305" s="76">
        <f t="shared" si="133"/>
        <v>0.7</v>
      </c>
      <c r="T305" s="77">
        <f t="shared" si="156"/>
        <v>12.6</v>
      </c>
      <c r="U305" s="78">
        <f t="shared" si="157"/>
        <v>5.4</v>
      </c>
    </row>
    <row r="306" s="2" customFormat="1" ht="24" customHeight="1" spans="2:21">
      <c r="B306" s="28" t="s">
        <v>25</v>
      </c>
      <c r="C306" s="29" t="s">
        <v>26</v>
      </c>
      <c r="D306" s="29" t="s">
        <v>88</v>
      </c>
      <c r="E306" s="29" t="s">
        <v>46</v>
      </c>
      <c r="F306" s="29"/>
      <c r="G306" s="29">
        <v>1</v>
      </c>
      <c r="H306" s="29"/>
      <c r="I306" s="29"/>
      <c r="J306" s="29"/>
      <c r="K306" s="29">
        <v>2</v>
      </c>
      <c r="L306" s="49" t="s">
        <v>29</v>
      </c>
      <c r="M306" s="50" t="s">
        <v>30</v>
      </c>
      <c r="N306" s="51"/>
      <c r="O306" s="52"/>
      <c r="P306" s="53"/>
      <c r="Q306" s="74">
        <f t="shared" ref="Q306" si="158">K306*2</f>
        <v>4</v>
      </c>
      <c r="R306" s="75">
        <f t="shared" ref="R306" si="159">Q306*G306</f>
        <v>4</v>
      </c>
      <c r="S306" s="76">
        <f t="shared" si="133"/>
        <v>0.7</v>
      </c>
      <c r="T306" s="77">
        <f t="shared" si="156"/>
        <v>2.8</v>
      </c>
      <c r="U306" s="78">
        <f t="shared" si="157"/>
        <v>1.2</v>
      </c>
    </row>
    <row r="307" s="2" customFormat="1" ht="24" customHeight="1" spans="2:21">
      <c r="B307" s="28" t="s">
        <v>25</v>
      </c>
      <c r="C307" s="29" t="s">
        <v>26</v>
      </c>
      <c r="D307" s="29" t="s">
        <v>65</v>
      </c>
      <c r="E307" s="29" t="s">
        <v>31</v>
      </c>
      <c r="F307" s="29"/>
      <c r="G307" s="29">
        <v>1</v>
      </c>
      <c r="H307" s="29"/>
      <c r="I307" s="29"/>
      <c r="J307" s="29"/>
      <c r="K307" s="29">
        <v>5</v>
      </c>
      <c r="L307" s="49" t="s">
        <v>29</v>
      </c>
      <c r="M307" s="50" t="s">
        <v>30</v>
      </c>
      <c r="N307" s="51"/>
      <c r="O307" s="52"/>
      <c r="P307" s="53"/>
      <c r="Q307" s="74">
        <f t="shared" ref="Q307" si="160">K307*2</f>
        <v>10</v>
      </c>
      <c r="R307" s="75">
        <f t="shared" ref="R307:R309" si="161">Q307*G307</f>
        <v>10</v>
      </c>
      <c r="S307" s="76">
        <f t="shared" si="133"/>
        <v>0.7</v>
      </c>
      <c r="T307" s="77">
        <f t="shared" ref="T307:T309" si="162">S307*R307</f>
        <v>7</v>
      </c>
      <c r="U307" s="78">
        <f t="shared" ref="U307:U309" si="163">R307-T307</f>
        <v>3</v>
      </c>
    </row>
    <row r="308" s="2" customFormat="1" ht="24" customHeight="1" spans="2:21">
      <c r="B308" s="28" t="s">
        <v>25</v>
      </c>
      <c r="C308" s="29" t="s">
        <v>33</v>
      </c>
      <c r="D308" s="29" t="s">
        <v>89</v>
      </c>
      <c r="E308" s="29" t="s">
        <v>34</v>
      </c>
      <c r="F308" s="29"/>
      <c r="G308" s="29">
        <v>2</v>
      </c>
      <c r="H308" s="29"/>
      <c r="I308" s="29"/>
      <c r="J308" s="29"/>
      <c r="K308" s="29">
        <v>6</v>
      </c>
      <c r="L308" s="49" t="s">
        <v>74</v>
      </c>
      <c r="M308" s="50" t="s">
        <v>73</v>
      </c>
      <c r="N308" s="51"/>
      <c r="O308" s="52"/>
      <c r="P308" s="53"/>
      <c r="Q308" s="74">
        <f>K308</f>
        <v>6</v>
      </c>
      <c r="R308" s="75">
        <f t="shared" si="161"/>
        <v>12</v>
      </c>
      <c r="S308" s="76">
        <f t="shared" si="133"/>
        <v>0.7</v>
      </c>
      <c r="T308" s="77">
        <f t="shared" si="162"/>
        <v>8.4</v>
      </c>
      <c r="U308" s="78">
        <f t="shared" si="163"/>
        <v>3.6</v>
      </c>
    </row>
    <row r="309" s="2" customFormat="1" ht="24" customHeight="1" spans="2:21">
      <c r="B309" s="28" t="s">
        <v>25</v>
      </c>
      <c r="C309" s="29" t="s">
        <v>33</v>
      </c>
      <c r="D309" s="29" t="s">
        <v>89</v>
      </c>
      <c r="E309" s="29" t="s">
        <v>39</v>
      </c>
      <c r="F309" s="29"/>
      <c r="G309" s="29">
        <v>2.5</v>
      </c>
      <c r="H309" s="29"/>
      <c r="I309" s="29"/>
      <c r="J309" s="29"/>
      <c r="K309" s="29">
        <v>6</v>
      </c>
      <c r="L309" s="49" t="s">
        <v>74</v>
      </c>
      <c r="M309" s="50" t="s">
        <v>73</v>
      </c>
      <c r="N309" s="51"/>
      <c r="O309" s="52"/>
      <c r="P309" s="53"/>
      <c r="Q309" s="74">
        <f>K309</f>
        <v>6</v>
      </c>
      <c r="R309" s="75">
        <f t="shared" si="161"/>
        <v>15</v>
      </c>
      <c r="S309" s="76">
        <f t="shared" si="133"/>
        <v>0.7</v>
      </c>
      <c r="T309" s="77">
        <f t="shared" si="162"/>
        <v>10.5</v>
      </c>
      <c r="U309" s="78">
        <f t="shared" si="163"/>
        <v>4.5</v>
      </c>
    </row>
    <row r="310" s="2" customFormat="1" ht="24" customHeight="1" spans="2:21">
      <c r="B310" s="28" t="s">
        <v>25</v>
      </c>
      <c r="C310" s="29" t="s">
        <v>33</v>
      </c>
      <c r="D310" s="29" t="s">
        <v>27</v>
      </c>
      <c r="E310" s="29" t="s">
        <v>34</v>
      </c>
      <c r="F310" s="29" t="s">
        <v>34</v>
      </c>
      <c r="G310" s="29">
        <v>2</v>
      </c>
      <c r="H310" s="29"/>
      <c r="I310" s="29"/>
      <c r="J310" s="29"/>
      <c r="K310" s="29">
        <v>2</v>
      </c>
      <c r="L310" s="49"/>
      <c r="M310" s="50" t="s">
        <v>42</v>
      </c>
      <c r="N310" s="51"/>
      <c r="O310" s="52"/>
      <c r="P310" s="53"/>
      <c r="Q310" s="74">
        <f>K310*3</f>
        <v>6</v>
      </c>
      <c r="R310" s="75">
        <f t="shared" ref="R310:R372" si="164">Q310*G310</f>
        <v>12</v>
      </c>
      <c r="S310" s="76">
        <f t="shared" ref="S310:S373" si="165">$S$7</f>
        <v>0.7</v>
      </c>
      <c r="T310" s="77">
        <f t="shared" ref="T310" si="166">S310*R310</f>
        <v>8.4</v>
      </c>
      <c r="U310" s="78">
        <f t="shared" ref="U310" si="167">R310-T310</f>
        <v>3.6</v>
      </c>
    </row>
    <row r="311" s="2" customFormat="1" ht="24" customHeight="1" spans="2:21">
      <c r="B311" s="28" t="s">
        <v>25</v>
      </c>
      <c r="C311" s="29" t="s">
        <v>33</v>
      </c>
      <c r="D311" s="29" t="s">
        <v>27</v>
      </c>
      <c r="E311" s="29" t="s">
        <v>34</v>
      </c>
      <c r="F311" s="29" t="s">
        <v>31</v>
      </c>
      <c r="G311" s="84">
        <f>5/3</f>
        <v>1.66666666666667</v>
      </c>
      <c r="H311" s="29"/>
      <c r="I311" s="29"/>
      <c r="J311" s="29"/>
      <c r="K311" s="29">
        <v>2</v>
      </c>
      <c r="L311" s="49"/>
      <c r="M311" s="50" t="s">
        <v>42</v>
      </c>
      <c r="N311" s="51"/>
      <c r="O311" s="52"/>
      <c r="P311" s="53"/>
      <c r="Q311" s="74">
        <f t="shared" ref="Q311:Q370" si="168">K311*3</f>
        <v>6</v>
      </c>
      <c r="R311" s="75">
        <f t="shared" si="164"/>
        <v>10</v>
      </c>
      <c r="S311" s="76">
        <f t="shared" si="165"/>
        <v>0.7</v>
      </c>
      <c r="T311" s="77">
        <f t="shared" ref="T311:T314" si="169">S311*R311</f>
        <v>7</v>
      </c>
      <c r="U311" s="78">
        <f t="shared" ref="U311:U314" si="170">R311-T311</f>
        <v>3</v>
      </c>
    </row>
    <row r="312" s="2" customFormat="1" ht="24" customHeight="1" spans="2:21">
      <c r="B312" s="28" t="s">
        <v>25</v>
      </c>
      <c r="C312" s="29" t="s">
        <v>33</v>
      </c>
      <c r="D312" s="29" t="s">
        <v>27</v>
      </c>
      <c r="E312" s="29" t="s">
        <v>39</v>
      </c>
      <c r="F312" s="29" t="s">
        <v>34</v>
      </c>
      <c r="G312" s="29">
        <v>2.33</v>
      </c>
      <c r="H312" s="29"/>
      <c r="I312" s="29"/>
      <c r="J312" s="29"/>
      <c r="K312" s="29">
        <v>2</v>
      </c>
      <c r="L312" s="49"/>
      <c r="M312" s="50" t="s">
        <v>42</v>
      </c>
      <c r="N312" s="51"/>
      <c r="O312" s="52"/>
      <c r="P312" s="53"/>
      <c r="Q312" s="74">
        <f t="shared" si="168"/>
        <v>6</v>
      </c>
      <c r="R312" s="75">
        <f t="shared" si="164"/>
        <v>13.98</v>
      </c>
      <c r="S312" s="76">
        <f t="shared" si="165"/>
        <v>0.7</v>
      </c>
      <c r="T312" s="77">
        <f t="shared" si="169"/>
        <v>9.786</v>
      </c>
      <c r="U312" s="78">
        <f t="shared" si="170"/>
        <v>4.194</v>
      </c>
    </row>
    <row r="313" s="2" customFormat="1" ht="24" customHeight="1" spans="2:21">
      <c r="B313" s="28" t="s">
        <v>25</v>
      </c>
      <c r="C313" s="29" t="s">
        <v>33</v>
      </c>
      <c r="D313" s="29" t="s">
        <v>27</v>
      </c>
      <c r="E313" s="29" t="s">
        <v>36</v>
      </c>
      <c r="F313" s="29" t="s">
        <v>34</v>
      </c>
      <c r="G313" s="29">
        <v>2.67</v>
      </c>
      <c r="H313" s="29"/>
      <c r="I313" s="29"/>
      <c r="J313" s="29"/>
      <c r="K313" s="29">
        <v>4</v>
      </c>
      <c r="L313" s="49"/>
      <c r="M313" s="50" t="s">
        <v>42</v>
      </c>
      <c r="N313" s="51"/>
      <c r="O313" s="52"/>
      <c r="P313" s="53"/>
      <c r="Q313" s="74">
        <f t="shared" si="168"/>
        <v>12</v>
      </c>
      <c r="R313" s="75">
        <f t="shared" si="164"/>
        <v>32.04</v>
      </c>
      <c r="S313" s="76">
        <f t="shared" si="165"/>
        <v>0.7</v>
      </c>
      <c r="T313" s="77">
        <f t="shared" si="169"/>
        <v>22.428</v>
      </c>
      <c r="U313" s="78">
        <f t="shared" si="170"/>
        <v>9.612</v>
      </c>
    </row>
    <row r="314" s="2" customFormat="1" ht="24" customHeight="1" spans="2:21">
      <c r="B314" s="28" t="s">
        <v>25</v>
      </c>
      <c r="C314" s="29" t="s">
        <v>33</v>
      </c>
      <c r="D314" s="29" t="s">
        <v>27</v>
      </c>
      <c r="E314" s="29" t="s">
        <v>36</v>
      </c>
      <c r="F314" s="29" t="s">
        <v>32</v>
      </c>
      <c r="G314" s="29">
        <v>2.5</v>
      </c>
      <c r="H314" s="29"/>
      <c r="I314" s="29"/>
      <c r="J314" s="29"/>
      <c r="K314" s="29">
        <v>2</v>
      </c>
      <c r="L314" s="49"/>
      <c r="M314" s="50" t="s">
        <v>42</v>
      </c>
      <c r="N314" s="51"/>
      <c r="O314" s="52"/>
      <c r="P314" s="53"/>
      <c r="Q314" s="74">
        <f t="shared" si="168"/>
        <v>6</v>
      </c>
      <c r="R314" s="75">
        <f t="shared" si="164"/>
        <v>15</v>
      </c>
      <c r="S314" s="76">
        <f t="shared" si="165"/>
        <v>0.7</v>
      </c>
      <c r="T314" s="77">
        <f t="shared" si="169"/>
        <v>10.5</v>
      </c>
      <c r="U314" s="78">
        <f t="shared" si="170"/>
        <v>4.5</v>
      </c>
    </row>
    <row r="315" s="2" customFormat="1" ht="24" customHeight="1" spans="2:21">
      <c r="B315" s="28" t="s">
        <v>25</v>
      </c>
      <c r="C315" s="29" t="s">
        <v>33</v>
      </c>
      <c r="D315" s="29" t="s">
        <v>27</v>
      </c>
      <c r="E315" s="29" t="s">
        <v>36</v>
      </c>
      <c r="F315" s="29" t="s">
        <v>36</v>
      </c>
      <c r="G315" s="29">
        <v>3</v>
      </c>
      <c r="H315" s="29"/>
      <c r="I315" s="29"/>
      <c r="J315" s="29"/>
      <c r="K315" s="29">
        <v>3</v>
      </c>
      <c r="L315" s="49"/>
      <c r="M315" s="50" t="s">
        <v>42</v>
      </c>
      <c r="N315" s="51"/>
      <c r="O315" s="52"/>
      <c r="P315" s="53"/>
      <c r="Q315" s="74">
        <f t="shared" si="168"/>
        <v>9</v>
      </c>
      <c r="R315" s="75">
        <f t="shared" si="164"/>
        <v>27</v>
      </c>
      <c r="S315" s="76">
        <f t="shared" si="165"/>
        <v>0.7</v>
      </c>
      <c r="T315" s="77">
        <f t="shared" ref="T315:T320" si="171">S315*R315</f>
        <v>18.9</v>
      </c>
      <c r="U315" s="78">
        <f t="shared" ref="U315:U320" si="172">R315-T315</f>
        <v>8.1</v>
      </c>
    </row>
    <row r="316" s="2" customFormat="1" ht="24" customHeight="1" spans="2:21">
      <c r="B316" s="28" t="s">
        <v>25</v>
      </c>
      <c r="C316" s="29" t="s">
        <v>33</v>
      </c>
      <c r="D316" s="29" t="s">
        <v>27</v>
      </c>
      <c r="E316" s="29" t="s">
        <v>37</v>
      </c>
      <c r="F316" s="29" t="s">
        <v>39</v>
      </c>
      <c r="G316" s="29">
        <v>3.5</v>
      </c>
      <c r="H316" s="29"/>
      <c r="I316" s="29"/>
      <c r="J316" s="29"/>
      <c r="K316" s="29">
        <v>2</v>
      </c>
      <c r="L316" s="49"/>
      <c r="M316" s="50" t="s">
        <v>42</v>
      </c>
      <c r="N316" s="51"/>
      <c r="O316" s="52"/>
      <c r="P316" s="53"/>
      <c r="Q316" s="74">
        <f t="shared" si="168"/>
        <v>6</v>
      </c>
      <c r="R316" s="75">
        <f t="shared" si="164"/>
        <v>21</v>
      </c>
      <c r="S316" s="76">
        <f t="shared" si="165"/>
        <v>0.7</v>
      </c>
      <c r="T316" s="77">
        <f t="shared" si="171"/>
        <v>14.7</v>
      </c>
      <c r="U316" s="78">
        <f t="shared" si="172"/>
        <v>6.3</v>
      </c>
    </row>
    <row r="317" s="2" customFormat="1" ht="24" customHeight="1" spans="2:21">
      <c r="B317" s="28" t="s">
        <v>25</v>
      </c>
      <c r="C317" s="29" t="s">
        <v>33</v>
      </c>
      <c r="D317" s="29" t="s">
        <v>27</v>
      </c>
      <c r="E317" s="29" t="s">
        <v>37</v>
      </c>
      <c r="F317" s="29" t="s">
        <v>37</v>
      </c>
      <c r="G317" s="29">
        <v>4</v>
      </c>
      <c r="H317" s="29"/>
      <c r="I317" s="29"/>
      <c r="J317" s="29"/>
      <c r="K317" s="29">
        <v>2</v>
      </c>
      <c r="L317" s="49"/>
      <c r="M317" s="50" t="s">
        <v>42</v>
      </c>
      <c r="N317" s="51"/>
      <c r="O317" s="52"/>
      <c r="P317" s="53"/>
      <c r="Q317" s="74">
        <f t="shared" si="168"/>
        <v>6</v>
      </c>
      <c r="R317" s="75">
        <f t="shared" si="164"/>
        <v>24</v>
      </c>
      <c r="S317" s="76">
        <f t="shared" si="165"/>
        <v>0.7</v>
      </c>
      <c r="T317" s="77">
        <f t="shared" si="171"/>
        <v>16.8</v>
      </c>
      <c r="U317" s="78">
        <f t="shared" si="172"/>
        <v>7.2</v>
      </c>
    </row>
    <row r="318" s="2" customFormat="1" ht="24" customHeight="1" spans="2:21">
      <c r="B318" s="28" t="s">
        <v>25</v>
      </c>
      <c r="C318" s="29" t="s">
        <v>33</v>
      </c>
      <c r="D318" s="29" t="s">
        <v>27</v>
      </c>
      <c r="E318" s="29" t="s">
        <v>38</v>
      </c>
      <c r="F318" s="29" t="s">
        <v>37</v>
      </c>
      <c r="G318" s="29">
        <v>4.67</v>
      </c>
      <c r="H318" s="29"/>
      <c r="I318" s="29"/>
      <c r="J318" s="29"/>
      <c r="K318" s="29">
        <v>1</v>
      </c>
      <c r="L318" s="49"/>
      <c r="M318" s="50" t="s">
        <v>42</v>
      </c>
      <c r="N318" s="51"/>
      <c r="O318" s="52"/>
      <c r="P318" s="53"/>
      <c r="Q318" s="74">
        <f t="shared" si="168"/>
        <v>3</v>
      </c>
      <c r="R318" s="75">
        <f t="shared" si="164"/>
        <v>14.01</v>
      </c>
      <c r="S318" s="76">
        <f t="shared" si="165"/>
        <v>0.7</v>
      </c>
      <c r="T318" s="77">
        <f t="shared" si="171"/>
        <v>9.807</v>
      </c>
      <c r="U318" s="78">
        <f t="shared" si="172"/>
        <v>4.203</v>
      </c>
    </row>
    <row r="319" s="2" customFormat="1" ht="24" customHeight="1" spans="2:21">
      <c r="B319" s="28" t="s">
        <v>25</v>
      </c>
      <c r="C319" s="29" t="s">
        <v>33</v>
      </c>
      <c r="D319" s="29" t="s">
        <v>27</v>
      </c>
      <c r="E319" s="29" t="s">
        <v>47</v>
      </c>
      <c r="F319" s="29" t="s">
        <v>37</v>
      </c>
      <c r="G319" s="29">
        <v>6.67</v>
      </c>
      <c r="H319" s="29"/>
      <c r="I319" s="29"/>
      <c r="J319" s="29"/>
      <c r="K319" s="29">
        <v>2</v>
      </c>
      <c r="L319" s="49"/>
      <c r="M319" s="50" t="s">
        <v>42</v>
      </c>
      <c r="N319" s="51"/>
      <c r="O319" s="52"/>
      <c r="P319" s="53"/>
      <c r="Q319" s="74">
        <f t="shared" si="168"/>
        <v>6</v>
      </c>
      <c r="R319" s="75">
        <f t="shared" si="164"/>
        <v>40.02</v>
      </c>
      <c r="S319" s="76">
        <f t="shared" si="165"/>
        <v>0.7</v>
      </c>
      <c r="T319" s="77">
        <f t="shared" si="171"/>
        <v>28.014</v>
      </c>
      <c r="U319" s="78">
        <f t="shared" si="172"/>
        <v>12.006</v>
      </c>
    </row>
    <row r="320" s="2" customFormat="1" ht="24" customHeight="1" spans="2:21">
      <c r="B320" s="28" t="s">
        <v>25</v>
      </c>
      <c r="C320" s="29" t="s">
        <v>33</v>
      </c>
      <c r="D320" s="29" t="s">
        <v>27</v>
      </c>
      <c r="E320" s="29" t="s">
        <v>40</v>
      </c>
      <c r="F320" s="29" t="s">
        <v>41</v>
      </c>
      <c r="G320" s="29">
        <v>14.7</v>
      </c>
      <c r="H320" s="29"/>
      <c r="I320" s="29"/>
      <c r="J320" s="29"/>
      <c r="K320" s="29">
        <v>0</v>
      </c>
      <c r="L320" s="49"/>
      <c r="M320" s="50" t="s">
        <v>42</v>
      </c>
      <c r="N320" s="51"/>
      <c r="O320" s="52"/>
      <c r="P320" s="53"/>
      <c r="Q320" s="74">
        <f t="shared" si="168"/>
        <v>0</v>
      </c>
      <c r="R320" s="75">
        <f t="shared" si="164"/>
        <v>0</v>
      </c>
      <c r="S320" s="76">
        <f t="shared" si="165"/>
        <v>0.7</v>
      </c>
      <c r="T320" s="77">
        <f t="shared" si="171"/>
        <v>0</v>
      </c>
      <c r="U320" s="78">
        <f t="shared" si="172"/>
        <v>0</v>
      </c>
    </row>
    <row r="321" s="2" customFormat="1" ht="24" customHeight="1" spans="2:21">
      <c r="B321" s="28" t="s">
        <v>25</v>
      </c>
      <c r="C321" s="29" t="s">
        <v>33</v>
      </c>
      <c r="D321" s="29" t="s">
        <v>27</v>
      </c>
      <c r="E321" s="29" t="s">
        <v>34</v>
      </c>
      <c r="F321" s="29" t="s">
        <v>34</v>
      </c>
      <c r="G321" s="29">
        <v>2</v>
      </c>
      <c r="H321" s="29"/>
      <c r="I321" s="29"/>
      <c r="J321" s="29"/>
      <c r="K321" s="29">
        <v>5</v>
      </c>
      <c r="L321" s="49"/>
      <c r="M321" s="50" t="s">
        <v>71</v>
      </c>
      <c r="N321" s="51"/>
      <c r="O321" s="52"/>
      <c r="P321" s="53"/>
      <c r="Q321" s="74">
        <f t="shared" si="168"/>
        <v>15</v>
      </c>
      <c r="R321" s="75">
        <f t="shared" si="164"/>
        <v>30</v>
      </c>
      <c r="S321" s="76">
        <f t="shared" si="165"/>
        <v>0.7</v>
      </c>
      <c r="T321" s="77">
        <f t="shared" ref="T321" si="173">S321*R321</f>
        <v>21</v>
      </c>
      <c r="U321" s="78">
        <f t="shared" ref="U321" si="174">R321-T321</f>
        <v>9</v>
      </c>
    </row>
    <row r="322" s="2" customFormat="1" ht="24" customHeight="1" spans="2:21">
      <c r="B322" s="28" t="s">
        <v>25</v>
      </c>
      <c r="C322" s="29" t="s">
        <v>33</v>
      </c>
      <c r="D322" s="29" t="s">
        <v>27</v>
      </c>
      <c r="E322" s="29" t="s">
        <v>34</v>
      </c>
      <c r="F322" s="29" t="s">
        <v>32</v>
      </c>
      <c r="G322" s="29">
        <v>1.83</v>
      </c>
      <c r="H322" s="29"/>
      <c r="I322" s="29"/>
      <c r="J322" s="29"/>
      <c r="K322" s="29">
        <v>7</v>
      </c>
      <c r="L322" s="49"/>
      <c r="M322" s="50" t="s">
        <v>71</v>
      </c>
      <c r="N322" s="51"/>
      <c r="O322" s="52"/>
      <c r="P322" s="53"/>
      <c r="Q322" s="74">
        <f t="shared" si="168"/>
        <v>21</v>
      </c>
      <c r="R322" s="75">
        <f t="shared" si="164"/>
        <v>38.43</v>
      </c>
      <c r="S322" s="76">
        <f t="shared" si="165"/>
        <v>0.7</v>
      </c>
      <c r="T322" s="77">
        <f t="shared" ref="T322:T333" si="175">S322*R322</f>
        <v>26.901</v>
      </c>
      <c r="U322" s="78">
        <f t="shared" ref="U322:U333" si="176">R322-T322</f>
        <v>11.529</v>
      </c>
    </row>
    <row r="323" s="2" customFormat="1" ht="24" customHeight="1" spans="2:21">
      <c r="B323" s="28" t="s">
        <v>25</v>
      </c>
      <c r="C323" s="29" t="s">
        <v>33</v>
      </c>
      <c r="D323" s="29" t="s">
        <v>27</v>
      </c>
      <c r="E323" s="29" t="s">
        <v>39</v>
      </c>
      <c r="F323" s="29" t="s">
        <v>34</v>
      </c>
      <c r="G323" s="29">
        <v>2.33</v>
      </c>
      <c r="H323" s="29"/>
      <c r="I323" s="29"/>
      <c r="J323" s="29"/>
      <c r="K323" s="29">
        <v>4</v>
      </c>
      <c r="L323" s="49"/>
      <c r="M323" s="50" t="s">
        <v>71</v>
      </c>
      <c r="N323" s="51"/>
      <c r="O323" s="52"/>
      <c r="P323" s="53"/>
      <c r="Q323" s="74">
        <f t="shared" si="168"/>
        <v>12</v>
      </c>
      <c r="R323" s="75">
        <f t="shared" si="164"/>
        <v>27.96</v>
      </c>
      <c r="S323" s="76">
        <f t="shared" si="165"/>
        <v>0.7</v>
      </c>
      <c r="T323" s="77">
        <f t="shared" si="175"/>
        <v>19.572</v>
      </c>
      <c r="U323" s="78">
        <f t="shared" si="176"/>
        <v>8.388</v>
      </c>
    </row>
    <row r="324" s="2" customFormat="1" ht="24" customHeight="1" spans="2:21">
      <c r="B324" s="28" t="s">
        <v>25</v>
      </c>
      <c r="C324" s="29" t="s">
        <v>33</v>
      </c>
      <c r="D324" s="29" t="s">
        <v>27</v>
      </c>
      <c r="E324" s="29" t="s">
        <v>39</v>
      </c>
      <c r="F324" s="29" t="s">
        <v>39</v>
      </c>
      <c r="G324" s="29">
        <v>2.5</v>
      </c>
      <c r="H324" s="29"/>
      <c r="I324" s="29"/>
      <c r="J324" s="29"/>
      <c r="K324" s="29">
        <v>8</v>
      </c>
      <c r="L324" s="49"/>
      <c r="M324" s="50" t="s">
        <v>71</v>
      </c>
      <c r="N324" s="51"/>
      <c r="O324" s="52"/>
      <c r="P324" s="53"/>
      <c r="Q324" s="74">
        <f t="shared" si="168"/>
        <v>24</v>
      </c>
      <c r="R324" s="75">
        <f t="shared" si="164"/>
        <v>60</v>
      </c>
      <c r="S324" s="76">
        <f t="shared" si="165"/>
        <v>0.7</v>
      </c>
      <c r="T324" s="77">
        <f t="shared" si="175"/>
        <v>42</v>
      </c>
      <c r="U324" s="78">
        <f t="shared" si="176"/>
        <v>18</v>
      </c>
    </row>
    <row r="325" s="2" customFormat="1" ht="24" customHeight="1" spans="2:21">
      <c r="B325" s="28" t="s">
        <v>25</v>
      </c>
      <c r="C325" s="29" t="s">
        <v>33</v>
      </c>
      <c r="D325" s="29" t="s">
        <v>27</v>
      </c>
      <c r="E325" s="29" t="s">
        <v>39</v>
      </c>
      <c r="F325" s="29" t="s">
        <v>32</v>
      </c>
      <c r="G325" s="29">
        <v>2.17</v>
      </c>
      <c r="H325" s="29"/>
      <c r="I325" s="29"/>
      <c r="J325" s="29"/>
      <c r="K325" s="29">
        <v>3</v>
      </c>
      <c r="L325" s="49"/>
      <c r="M325" s="50" t="s">
        <v>71</v>
      </c>
      <c r="N325" s="51"/>
      <c r="O325" s="52"/>
      <c r="P325" s="53"/>
      <c r="Q325" s="74">
        <f t="shared" si="168"/>
        <v>9</v>
      </c>
      <c r="R325" s="75">
        <f t="shared" si="164"/>
        <v>19.53</v>
      </c>
      <c r="S325" s="76">
        <f t="shared" si="165"/>
        <v>0.7</v>
      </c>
      <c r="T325" s="77">
        <f t="shared" si="175"/>
        <v>13.671</v>
      </c>
      <c r="U325" s="78">
        <f t="shared" si="176"/>
        <v>5.859</v>
      </c>
    </row>
    <row r="326" s="2" customFormat="1" ht="24" customHeight="1" spans="2:21">
      <c r="B326" s="28" t="s">
        <v>25</v>
      </c>
      <c r="C326" s="29" t="s">
        <v>33</v>
      </c>
      <c r="D326" s="29" t="s">
        <v>27</v>
      </c>
      <c r="E326" s="29" t="s">
        <v>36</v>
      </c>
      <c r="F326" s="29" t="s">
        <v>36</v>
      </c>
      <c r="G326" s="29">
        <v>3</v>
      </c>
      <c r="H326" s="29"/>
      <c r="I326" s="29"/>
      <c r="J326" s="29"/>
      <c r="K326" s="29">
        <v>3</v>
      </c>
      <c r="L326" s="49"/>
      <c r="M326" s="50" t="s">
        <v>71</v>
      </c>
      <c r="N326" s="51"/>
      <c r="O326" s="52"/>
      <c r="P326" s="53"/>
      <c r="Q326" s="74">
        <f t="shared" si="168"/>
        <v>9</v>
      </c>
      <c r="R326" s="75">
        <f t="shared" si="164"/>
        <v>27</v>
      </c>
      <c r="S326" s="76">
        <f t="shared" si="165"/>
        <v>0.7</v>
      </c>
      <c r="T326" s="77">
        <f t="shared" si="175"/>
        <v>18.9</v>
      </c>
      <c r="U326" s="78">
        <f t="shared" si="176"/>
        <v>8.1</v>
      </c>
    </row>
    <row r="327" s="2" customFormat="1" ht="24" customHeight="1" spans="2:21">
      <c r="B327" s="28" t="s">
        <v>25</v>
      </c>
      <c r="C327" s="29" t="s">
        <v>33</v>
      </c>
      <c r="D327" s="29" t="s">
        <v>27</v>
      </c>
      <c r="E327" s="29" t="s">
        <v>36</v>
      </c>
      <c r="F327" s="29" t="s">
        <v>39</v>
      </c>
      <c r="G327" s="29">
        <v>2.83</v>
      </c>
      <c r="H327" s="29"/>
      <c r="I327" s="29"/>
      <c r="J327" s="29"/>
      <c r="K327" s="29">
        <v>2</v>
      </c>
      <c r="L327" s="49"/>
      <c r="M327" s="50" t="s">
        <v>71</v>
      </c>
      <c r="N327" s="51"/>
      <c r="O327" s="52"/>
      <c r="P327" s="53"/>
      <c r="Q327" s="74">
        <f t="shared" si="168"/>
        <v>6</v>
      </c>
      <c r="R327" s="75">
        <f t="shared" si="164"/>
        <v>16.98</v>
      </c>
      <c r="S327" s="76">
        <f t="shared" si="165"/>
        <v>0.7</v>
      </c>
      <c r="T327" s="77">
        <f t="shared" si="175"/>
        <v>11.886</v>
      </c>
      <c r="U327" s="78">
        <f t="shared" si="176"/>
        <v>5.094</v>
      </c>
    </row>
    <row r="328" s="2" customFormat="1" ht="24" customHeight="1" spans="2:21">
      <c r="B328" s="28" t="s">
        <v>25</v>
      </c>
      <c r="C328" s="29" t="s">
        <v>33</v>
      </c>
      <c r="D328" s="29" t="s">
        <v>27</v>
      </c>
      <c r="E328" s="29" t="s">
        <v>37</v>
      </c>
      <c r="F328" s="29" t="s">
        <v>36</v>
      </c>
      <c r="G328" s="29">
        <v>3.67</v>
      </c>
      <c r="H328" s="29"/>
      <c r="I328" s="29"/>
      <c r="J328" s="29"/>
      <c r="K328" s="29">
        <v>3</v>
      </c>
      <c r="L328" s="49"/>
      <c r="M328" s="50" t="s">
        <v>71</v>
      </c>
      <c r="N328" s="51"/>
      <c r="O328" s="52"/>
      <c r="P328" s="53"/>
      <c r="Q328" s="74">
        <f t="shared" si="168"/>
        <v>9</v>
      </c>
      <c r="R328" s="75">
        <f t="shared" si="164"/>
        <v>33.03</v>
      </c>
      <c r="S328" s="76">
        <f t="shared" si="165"/>
        <v>0.7</v>
      </c>
      <c r="T328" s="77">
        <f t="shared" si="175"/>
        <v>23.121</v>
      </c>
      <c r="U328" s="78">
        <f t="shared" si="176"/>
        <v>9.909</v>
      </c>
    </row>
    <row r="329" s="2" customFormat="1" ht="24" customHeight="1" spans="2:21">
      <c r="B329" s="28" t="s">
        <v>25</v>
      </c>
      <c r="C329" s="29" t="s">
        <v>33</v>
      </c>
      <c r="D329" s="29" t="s">
        <v>27</v>
      </c>
      <c r="E329" s="29" t="s">
        <v>38</v>
      </c>
      <c r="F329" s="29" t="s">
        <v>39</v>
      </c>
      <c r="G329" s="29">
        <v>4.17</v>
      </c>
      <c r="H329" s="29"/>
      <c r="I329" s="29"/>
      <c r="J329" s="29"/>
      <c r="K329" s="29">
        <v>2</v>
      </c>
      <c r="L329" s="49"/>
      <c r="M329" s="50" t="s">
        <v>71</v>
      </c>
      <c r="N329" s="51"/>
      <c r="O329" s="52"/>
      <c r="P329" s="53"/>
      <c r="Q329" s="74">
        <f t="shared" si="168"/>
        <v>6</v>
      </c>
      <c r="R329" s="75">
        <f t="shared" si="164"/>
        <v>25.02</v>
      </c>
      <c r="S329" s="76">
        <f t="shared" si="165"/>
        <v>0.7</v>
      </c>
      <c r="T329" s="77">
        <f t="shared" si="175"/>
        <v>17.514</v>
      </c>
      <c r="U329" s="78">
        <f t="shared" si="176"/>
        <v>7.506</v>
      </c>
    </row>
    <row r="330" s="2" customFormat="1" ht="24" customHeight="1" spans="2:21">
      <c r="B330" s="28" t="s">
        <v>25</v>
      </c>
      <c r="C330" s="29" t="s">
        <v>33</v>
      </c>
      <c r="D330" s="29" t="s">
        <v>27</v>
      </c>
      <c r="E330" s="29" t="s">
        <v>38</v>
      </c>
      <c r="F330" s="29" t="s">
        <v>38</v>
      </c>
      <c r="G330" s="29">
        <v>5</v>
      </c>
      <c r="H330" s="29"/>
      <c r="I330" s="29"/>
      <c r="J330" s="29"/>
      <c r="K330" s="29">
        <v>1</v>
      </c>
      <c r="L330" s="49"/>
      <c r="M330" s="50" t="s">
        <v>71</v>
      </c>
      <c r="N330" s="51"/>
      <c r="O330" s="52"/>
      <c r="P330" s="53"/>
      <c r="Q330" s="74">
        <f t="shared" si="168"/>
        <v>3</v>
      </c>
      <c r="R330" s="75">
        <f t="shared" si="164"/>
        <v>15</v>
      </c>
      <c r="S330" s="76">
        <f t="shared" si="165"/>
        <v>0.7</v>
      </c>
      <c r="T330" s="77">
        <f t="shared" si="175"/>
        <v>10.5</v>
      </c>
      <c r="U330" s="78">
        <f t="shared" si="176"/>
        <v>4.5</v>
      </c>
    </row>
    <row r="331" s="2" customFormat="1" ht="24" customHeight="1" spans="2:21">
      <c r="B331" s="28" t="s">
        <v>25</v>
      </c>
      <c r="C331" s="29" t="s">
        <v>33</v>
      </c>
      <c r="D331" s="29" t="s">
        <v>27</v>
      </c>
      <c r="E331" s="29" t="s">
        <v>72</v>
      </c>
      <c r="F331" s="29" t="s">
        <v>72</v>
      </c>
      <c r="G331" s="29">
        <v>6</v>
      </c>
      <c r="H331" s="29"/>
      <c r="I331" s="29"/>
      <c r="J331" s="29"/>
      <c r="K331" s="29">
        <v>3</v>
      </c>
      <c r="L331" s="49"/>
      <c r="M331" s="50" t="s">
        <v>71</v>
      </c>
      <c r="N331" s="51"/>
      <c r="O331" s="52"/>
      <c r="P331" s="53"/>
      <c r="Q331" s="74">
        <f t="shared" si="168"/>
        <v>9</v>
      </c>
      <c r="R331" s="75">
        <f t="shared" si="164"/>
        <v>54</v>
      </c>
      <c r="S331" s="76">
        <f t="shared" si="165"/>
        <v>0.7</v>
      </c>
      <c r="T331" s="77">
        <f t="shared" si="175"/>
        <v>37.8</v>
      </c>
      <c r="U331" s="78">
        <f t="shared" si="176"/>
        <v>16.2</v>
      </c>
    </row>
    <row r="332" s="2" customFormat="1" ht="24" customHeight="1" spans="2:21">
      <c r="B332" s="28" t="s">
        <v>25</v>
      </c>
      <c r="C332" s="29" t="s">
        <v>33</v>
      </c>
      <c r="D332" s="29" t="s">
        <v>27</v>
      </c>
      <c r="E332" s="29" t="s">
        <v>72</v>
      </c>
      <c r="F332" s="29" t="s">
        <v>37</v>
      </c>
      <c r="G332" s="29">
        <v>5.33</v>
      </c>
      <c r="H332" s="29"/>
      <c r="I332" s="29"/>
      <c r="J332" s="29"/>
      <c r="K332" s="29">
        <v>1</v>
      </c>
      <c r="L332" s="49"/>
      <c r="M332" s="50" t="s">
        <v>71</v>
      </c>
      <c r="N332" s="51"/>
      <c r="O332" s="52"/>
      <c r="P332" s="53"/>
      <c r="Q332" s="74">
        <f t="shared" si="168"/>
        <v>3</v>
      </c>
      <c r="R332" s="75">
        <f t="shared" si="164"/>
        <v>15.99</v>
      </c>
      <c r="S332" s="76">
        <f t="shared" si="165"/>
        <v>0.7</v>
      </c>
      <c r="T332" s="77">
        <f t="shared" si="175"/>
        <v>11.193</v>
      </c>
      <c r="U332" s="78">
        <f t="shared" si="176"/>
        <v>4.797</v>
      </c>
    </row>
    <row r="333" s="2" customFormat="1" ht="24" customHeight="1" spans="2:21">
      <c r="B333" s="28" t="s">
        <v>25</v>
      </c>
      <c r="C333" s="29" t="s">
        <v>33</v>
      </c>
      <c r="D333" s="29" t="s">
        <v>27</v>
      </c>
      <c r="E333" s="29" t="s">
        <v>72</v>
      </c>
      <c r="F333" s="29" t="s">
        <v>38</v>
      </c>
      <c r="G333" s="29">
        <v>5.67</v>
      </c>
      <c r="H333" s="29"/>
      <c r="I333" s="29"/>
      <c r="J333" s="29"/>
      <c r="K333" s="29">
        <v>1</v>
      </c>
      <c r="L333" s="49"/>
      <c r="M333" s="50" t="s">
        <v>71</v>
      </c>
      <c r="N333" s="51"/>
      <c r="O333" s="52"/>
      <c r="P333" s="53"/>
      <c r="Q333" s="74">
        <f t="shared" si="168"/>
        <v>3</v>
      </c>
      <c r="R333" s="75">
        <f t="shared" si="164"/>
        <v>17.01</v>
      </c>
      <c r="S333" s="76">
        <f t="shared" si="165"/>
        <v>0.7</v>
      </c>
      <c r="T333" s="77">
        <f t="shared" si="175"/>
        <v>11.907</v>
      </c>
      <c r="U333" s="78">
        <f t="shared" si="176"/>
        <v>5.103</v>
      </c>
    </row>
    <row r="334" s="2" customFormat="1" ht="24" customHeight="1" spans="2:21">
      <c r="B334" s="28" t="s">
        <v>25</v>
      </c>
      <c r="C334" s="29" t="s">
        <v>26</v>
      </c>
      <c r="D334" s="29" t="s">
        <v>27</v>
      </c>
      <c r="E334" s="29" t="s">
        <v>46</v>
      </c>
      <c r="F334" s="29" t="s">
        <v>46</v>
      </c>
      <c r="G334" s="29">
        <v>1</v>
      </c>
      <c r="H334" s="29"/>
      <c r="I334" s="29"/>
      <c r="J334" s="29"/>
      <c r="K334" s="29">
        <v>3</v>
      </c>
      <c r="L334" s="49" t="s">
        <v>29</v>
      </c>
      <c r="M334" s="50" t="s">
        <v>30</v>
      </c>
      <c r="N334" s="51"/>
      <c r="O334" s="52"/>
      <c r="P334" s="53"/>
      <c r="Q334" s="74">
        <f t="shared" si="168"/>
        <v>9</v>
      </c>
      <c r="R334" s="75">
        <f t="shared" si="164"/>
        <v>9</v>
      </c>
      <c r="S334" s="76">
        <f t="shared" si="165"/>
        <v>0.7</v>
      </c>
      <c r="T334" s="77">
        <f t="shared" ref="T334" si="177">S334*R334</f>
        <v>6.3</v>
      </c>
      <c r="U334" s="78">
        <f t="shared" ref="U334" si="178">R334-T334</f>
        <v>2.7</v>
      </c>
    </row>
    <row r="335" s="2" customFormat="1" ht="24" customHeight="1" spans="2:21">
      <c r="B335" s="28" t="s">
        <v>25</v>
      </c>
      <c r="C335" s="29" t="s">
        <v>26</v>
      </c>
      <c r="D335" s="29" t="s">
        <v>27</v>
      </c>
      <c r="E335" s="29" t="s">
        <v>28</v>
      </c>
      <c r="F335" s="29" t="s">
        <v>28</v>
      </c>
      <c r="G335" s="29">
        <v>1</v>
      </c>
      <c r="H335" s="29"/>
      <c r="I335" s="29"/>
      <c r="J335" s="29"/>
      <c r="K335" s="29">
        <v>95</v>
      </c>
      <c r="L335" s="49" t="s">
        <v>29</v>
      </c>
      <c r="M335" s="50" t="s">
        <v>30</v>
      </c>
      <c r="N335" s="51"/>
      <c r="O335" s="52"/>
      <c r="P335" s="53"/>
      <c r="Q335" s="74">
        <f t="shared" si="168"/>
        <v>285</v>
      </c>
      <c r="R335" s="75">
        <f t="shared" si="164"/>
        <v>285</v>
      </c>
      <c r="S335" s="76">
        <f t="shared" si="165"/>
        <v>0.7</v>
      </c>
      <c r="T335" s="77">
        <f t="shared" ref="T335:T343" si="179">S335*R335</f>
        <v>199.5</v>
      </c>
      <c r="U335" s="78">
        <f t="shared" ref="U335:U343" si="180">R335-T335</f>
        <v>85.5</v>
      </c>
    </row>
    <row r="336" s="2" customFormat="1" ht="24" customHeight="1" spans="2:21">
      <c r="B336" s="28" t="s">
        <v>25</v>
      </c>
      <c r="C336" s="29" t="s">
        <v>26</v>
      </c>
      <c r="D336" s="29" t="s">
        <v>27</v>
      </c>
      <c r="E336" s="29" t="s">
        <v>28</v>
      </c>
      <c r="F336" s="29" t="s">
        <v>46</v>
      </c>
      <c r="G336" s="29">
        <v>1</v>
      </c>
      <c r="H336" s="29"/>
      <c r="I336" s="29"/>
      <c r="J336" s="29"/>
      <c r="K336" s="29">
        <v>4</v>
      </c>
      <c r="L336" s="49" t="s">
        <v>29</v>
      </c>
      <c r="M336" s="50" t="s">
        <v>30</v>
      </c>
      <c r="N336" s="51"/>
      <c r="O336" s="52"/>
      <c r="P336" s="53"/>
      <c r="Q336" s="74">
        <f t="shared" si="168"/>
        <v>12</v>
      </c>
      <c r="R336" s="75">
        <f t="shared" si="164"/>
        <v>12</v>
      </c>
      <c r="S336" s="76">
        <f t="shared" si="165"/>
        <v>0.7</v>
      </c>
      <c r="T336" s="77">
        <f t="shared" si="179"/>
        <v>8.4</v>
      </c>
      <c r="U336" s="78">
        <f t="shared" si="180"/>
        <v>3.6</v>
      </c>
    </row>
    <row r="337" s="2" customFormat="1" ht="24" customHeight="1" spans="2:21">
      <c r="B337" s="28" t="s">
        <v>25</v>
      </c>
      <c r="C337" s="29" t="s">
        <v>26</v>
      </c>
      <c r="D337" s="29" t="s">
        <v>27</v>
      </c>
      <c r="E337" s="29" t="s">
        <v>31</v>
      </c>
      <c r="F337" s="29" t="s">
        <v>28</v>
      </c>
      <c r="G337" s="29">
        <v>1</v>
      </c>
      <c r="H337" s="29"/>
      <c r="I337" s="29"/>
      <c r="J337" s="29"/>
      <c r="K337" s="29">
        <v>13</v>
      </c>
      <c r="L337" s="49" t="s">
        <v>29</v>
      </c>
      <c r="M337" s="50" t="s">
        <v>30</v>
      </c>
      <c r="N337" s="51"/>
      <c r="O337" s="52"/>
      <c r="P337" s="53"/>
      <c r="Q337" s="74">
        <f t="shared" si="168"/>
        <v>39</v>
      </c>
      <c r="R337" s="75">
        <f t="shared" si="164"/>
        <v>39</v>
      </c>
      <c r="S337" s="76">
        <f t="shared" si="165"/>
        <v>0.7</v>
      </c>
      <c r="T337" s="77">
        <f t="shared" si="179"/>
        <v>27.3</v>
      </c>
      <c r="U337" s="78">
        <f t="shared" si="180"/>
        <v>11.7</v>
      </c>
    </row>
    <row r="338" s="2" customFormat="1" ht="24" customHeight="1" spans="2:21">
      <c r="B338" s="28" t="s">
        <v>25</v>
      </c>
      <c r="C338" s="29" t="s">
        <v>26</v>
      </c>
      <c r="D338" s="29" t="s">
        <v>27</v>
      </c>
      <c r="E338" s="29" t="s">
        <v>31</v>
      </c>
      <c r="F338" s="29" t="s">
        <v>31</v>
      </c>
      <c r="G338" s="29">
        <v>1</v>
      </c>
      <c r="H338" s="29"/>
      <c r="I338" s="29"/>
      <c r="J338" s="29"/>
      <c r="K338" s="29">
        <v>28</v>
      </c>
      <c r="L338" s="49" t="s">
        <v>29</v>
      </c>
      <c r="M338" s="50" t="s">
        <v>30</v>
      </c>
      <c r="N338" s="51"/>
      <c r="O338" s="52"/>
      <c r="P338" s="53"/>
      <c r="Q338" s="74">
        <f t="shared" si="168"/>
        <v>84</v>
      </c>
      <c r="R338" s="75">
        <f t="shared" si="164"/>
        <v>84</v>
      </c>
      <c r="S338" s="76">
        <f t="shared" si="165"/>
        <v>0.7</v>
      </c>
      <c r="T338" s="77">
        <f t="shared" si="179"/>
        <v>58.8</v>
      </c>
      <c r="U338" s="78">
        <f t="shared" si="180"/>
        <v>25.2</v>
      </c>
    </row>
    <row r="339" s="2" customFormat="1" ht="24" customHeight="1" spans="2:21">
      <c r="B339" s="28" t="s">
        <v>25</v>
      </c>
      <c r="C339" s="29" t="s">
        <v>26</v>
      </c>
      <c r="D339" s="29" t="s">
        <v>27</v>
      </c>
      <c r="E339" s="29" t="s">
        <v>31</v>
      </c>
      <c r="F339" s="29" t="s">
        <v>46</v>
      </c>
      <c r="G339" s="29">
        <v>1</v>
      </c>
      <c r="H339" s="29"/>
      <c r="I339" s="29"/>
      <c r="J339" s="29"/>
      <c r="K339" s="29">
        <v>3</v>
      </c>
      <c r="L339" s="49" t="s">
        <v>29</v>
      </c>
      <c r="M339" s="50" t="s">
        <v>30</v>
      </c>
      <c r="N339" s="51"/>
      <c r="O339" s="52"/>
      <c r="P339" s="53"/>
      <c r="Q339" s="74">
        <f t="shared" si="168"/>
        <v>9</v>
      </c>
      <c r="R339" s="75">
        <f t="shared" si="164"/>
        <v>9</v>
      </c>
      <c r="S339" s="76">
        <f t="shared" si="165"/>
        <v>0.7</v>
      </c>
      <c r="T339" s="77">
        <f t="shared" si="179"/>
        <v>6.3</v>
      </c>
      <c r="U339" s="78">
        <f t="shared" si="180"/>
        <v>2.7</v>
      </c>
    </row>
    <row r="340" s="2" customFormat="1" ht="24" customHeight="1" spans="2:21">
      <c r="B340" s="28" t="s">
        <v>25</v>
      </c>
      <c r="C340" s="29" t="s">
        <v>26</v>
      </c>
      <c r="D340" s="29" t="s">
        <v>27</v>
      </c>
      <c r="E340" s="29" t="s">
        <v>32</v>
      </c>
      <c r="F340" s="29" t="s">
        <v>31</v>
      </c>
      <c r="G340" s="29">
        <v>1.33</v>
      </c>
      <c r="H340" s="29"/>
      <c r="I340" s="29"/>
      <c r="J340" s="29"/>
      <c r="K340" s="29">
        <v>6</v>
      </c>
      <c r="L340" s="49" t="s">
        <v>29</v>
      </c>
      <c r="M340" s="50" t="s">
        <v>30</v>
      </c>
      <c r="N340" s="51"/>
      <c r="O340" s="52"/>
      <c r="P340" s="53"/>
      <c r="Q340" s="74">
        <f t="shared" si="168"/>
        <v>18</v>
      </c>
      <c r="R340" s="75">
        <f t="shared" si="164"/>
        <v>23.94</v>
      </c>
      <c r="S340" s="76">
        <f t="shared" si="165"/>
        <v>0.7</v>
      </c>
      <c r="T340" s="77">
        <f t="shared" si="179"/>
        <v>16.758</v>
      </c>
      <c r="U340" s="78">
        <f t="shared" si="180"/>
        <v>7.182</v>
      </c>
    </row>
    <row r="341" s="2" customFormat="1" ht="24" customHeight="1" spans="2:21">
      <c r="B341" s="28" t="s">
        <v>25</v>
      </c>
      <c r="C341" s="29" t="s">
        <v>26</v>
      </c>
      <c r="D341" s="29" t="s">
        <v>27</v>
      </c>
      <c r="E341" s="29" t="s">
        <v>32</v>
      </c>
      <c r="F341" s="29" t="s">
        <v>32</v>
      </c>
      <c r="G341" s="29">
        <v>1.5</v>
      </c>
      <c r="H341" s="29"/>
      <c r="I341" s="29"/>
      <c r="J341" s="29"/>
      <c r="K341" s="29">
        <v>9</v>
      </c>
      <c r="L341" s="49" t="s">
        <v>29</v>
      </c>
      <c r="M341" s="50" t="s">
        <v>30</v>
      </c>
      <c r="N341" s="51"/>
      <c r="O341" s="52"/>
      <c r="P341" s="53"/>
      <c r="Q341" s="74">
        <f t="shared" si="168"/>
        <v>27</v>
      </c>
      <c r="R341" s="75">
        <f t="shared" si="164"/>
        <v>40.5</v>
      </c>
      <c r="S341" s="76">
        <f t="shared" si="165"/>
        <v>0.7</v>
      </c>
      <c r="T341" s="77">
        <f t="shared" si="179"/>
        <v>28.35</v>
      </c>
      <c r="U341" s="78">
        <f t="shared" si="180"/>
        <v>12.15</v>
      </c>
    </row>
    <row r="342" s="2" customFormat="1" ht="24" customHeight="1" spans="2:21">
      <c r="B342" s="28" t="s">
        <v>25</v>
      </c>
      <c r="C342" s="29" t="s">
        <v>26</v>
      </c>
      <c r="D342" s="29" t="s">
        <v>27</v>
      </c>
      <c r="E342" s="29" t="s">
        <v>32</v>
      </c>
      <c r="F342" s="29" t="s">
        <v>46</v>
      </c>
      <c r="G342" s="29">
        <v>1.33</v>
      </c>
      <c r="H342" s="29"/>
      <c r="I342" s="29"/>
      <c r="J342" s="29"/>
      <c r="K342" s="29">
        <v>2</v>
      </c>
      <c r="L342" s="49" t="s">
        <v>29</v>
      </c>
      <c r="M342" s="50" t="s">
        <v>30</v>
      </c>
      <c r="N342" s="51"/>
      <c r="O342" s="52"/>
      <c r="P342" s="53"/>
      <c r="Q342" s="74">
        <f t="shared" si="168"/>
        <v>6</v>
      </c>
      <c r="R342" s="75">
        <f t="shared" si="164"/>
        <v>7.98</v>
      </c>
      <c r="S342" s="76">
        <f t="shared" si="165"/>
        <v>0.7</v>
      </c>
      <c r="T342" s="77">
        <f t="shared" si="179"/>
        <v>5.586</v>
      </c>
      <c r="U342" s="78">
        <f t="shared" si="180"/>
        <v>2.394</v>
      </c>
    </row>
    <row r="343" s="2" customFormat="1" ht="24" customHeight="1" spans="2:21">
      <c r="B343" s="28" t="s">
        <v>25</v>
      </c>
      <c r="C343" s="29" t="s">
        <v>26</v>
      </c>
      <c r="D343" s="29" t="s">
        <v>27</v>
      </c>
      <c r="E343" s="29" t="s">
        <v>32</v>
      </c>
      <c r="F343" s="29" t="s">
        <v>28</v>
      </c>
      <c r="G343" s="29">
        <v>1.33</v>
      </c>
      <c r="H343" s="29"/>
      <c r="I343" s="29"/>
      <c r="J343" s="29"/>
      <c r="K343" s="29">
        <v>25</v>
      </c>
      <c r="L343" s="49" t="s">
        <v>29</v>
      </c>
      <c r="M343" s="50" t="s">
        <v>30</v>
      </c>
      <c r="N343" s="51"/>
      <c r="O343" s="52"/>
      <c r="P343" s="53"/>
      <c r="Q343" s="74">
        <f t="shared" si="168"/>
        <v>75</v>
      </c>
      <c r="R343" s="75">
        <f t="shared" si="164"/>
        <v>99.75</v>
      </c>
      <c r="S343" s="76">
        <f t="shared" si="165"/>
        <v>0.7</v>
      </c>
      <c r="T343" s="77">
        <f t="shared" si="179"/>
        <v>69.825</v>
      </c>
      <c r="U343" s="78">
        <f t="shared" si="180"/>
        <v>29.925</v>
      </c>
    </row>
    <row r="344" s="2" customFormat="1" ht="24" customHeight="1" spans="2:21">
      <c r="B344" s="28" t="s">
        <v>25</v>
      </c>
      <c r="C344" s="29" t="s">
        <v>33</v>
      </c>
      <c r="D344" s="29" t="s">
        <v>27</v>
      </c>
      <c r="E344" s="29" t="s">
        <v>34</v>
      </c>
      <c r="F344" s="29" t="s">
        <v>31</v>
      </c>
      <c r="G344" s="29">
        <v>1.67</v>
      </c>
      <c r="H344" s="29"/>
      <c r="I344" s="29"/>
      <c r="J344" s="29"/>
      <c r="K344" s="29">
        <v>8</v>
      </c>
      <c r="L344" s="49" t="s">
        <v>29</v>
      </c>
      <c r="M344" s="50" t="s">
        <v>30</v>
      </c>
      <c r="N344" s="51"/>
      <c r="O344" s="52"/>
      <c r="P344" s="53"/>
      <c r="Q344" s="74">
        <f t="shared" si="168"/>
        <v>24</v>
      </c>
      <c r="R344" s="75">
        <f t="shared" si="164"/>
        <v>40.08</v>
      </c>
      <c r="S344" s="76">
        <f t="shared" si="165"/>
        <v>0.7</v>
      </c>
      <c r="T344" s="77">
        <f t="shared" ref="T344" si="181">S344*R344</f>
        <v>28.056</v>
      </c>
      <c r="U344" s="78">
        <f t="shared" ref="U344" si="182">R344-T344</f>
        <v>12.024</v>
      </c>
    </row>
    <row r="345" s="2" customFormat="1" ht="24" customHeight="1" spans="2:21">
      <c r="B345" s="28" t="s">
        <v>25</v>
      </c>
      <c r="C345" s="29" t="s">
        <v>33</v>
      </c>
      <c r="D345" s="29" t="s">
        <v>27</v>
      </c>
      <c r="E345" s="29" t="s">
        <v>34</v>
      </c>
      <c r="F345" s="29" t="s">
        <v>32</v>
      </c>
      <c r="G345" s="29">
        <v>1.83</v>
      </c>
      <c r="H345" s="29"/>
      <c r="I345" s="29"/>
      <c r="J345" s="29"/>
      <c r="K345" s="29">
        <v>3</v>
      </c>
      <c r="L345" s="49" t="s">
        <v>29</v>
      </c>
      <c r="M345" s="50" t="s">
        <v>30</v>
      </c>
      <c r="N345" s="51"/>
      <c r="O345" s="52"/>
      <c r="P345" s="53"/>
      <c r="Q345" s="74">
        <f t="shared" si="168"/>
        <v>9</v>
      </c>
      <c r="R345" s="75">
        <f t="shared" si="164"/>
        <v>16.47</v>
      </c>
      <c r="S345" s="76">
        <f t="shared" si="165"/>
        <v>0.7</v>
      </c>
      <c r="T345" s="77">
        <f t="shared" ref="T345:T346" si="183">S345*R345</f>
        <v>11.529</v>
      </c>
      <c r="U345" s="78">
        <f t="shared" ref="U345:U346" si="184">R345-T345</f>
        <v>4.941</v>
      </c>
    </row>
    <row r="346" s="2" customFormat="1" ht="24" customHeight="1" spans="2:21">
      <c r="B346" s="28" t="s">
        <v>25</v>
      </c>
      <c r="C346" s="29" t="s">
        <v>33</v>
      </c>
      <c r="D346" s="29" t="s">
        <v>27</v>
      </c>
      <c r="E346" s="29" t="s">
        <v>34</v>
      </c>
      <c r="F346" s="29" t="s">
        <v>34</v>
      </c>
      <c r="G346" s="29">
        <v>2</v>
      </c>
      <c r="H346" s="29"/>
      <c r="I346" s="29"/>
      <c r="J346" s="29"/>
      <c r="K346" s="29">
        <v>6</v>
      </c>
      <c r="L346" s="49" t="s">
        <v>35</v>
      </c>
      <c r="M346" s="50" t="s">
        <v>30</v>
      </c>
      <c r="N346" s="51"/>
      <c r="O346" s="52"/>
      <c r="P346" s="53"/>
      <c r="Q346" s="74">
        <f t="shared" si="168"/>
        <v>18</v>
      </c>
      <c r="R346" s="75">
        <f t="shared" si="164"/>
        <v>36</v>
      </c>
      <c r="S346" s="76">
        <f t="shared" si="165"/>
        <v>0.7</v>
      </c>
      <c r="T346" s="77">
        <f t="shared" si="183"/>
        <v>25.2</v>
      </c>
      <c r="U346" s="78">
        <f t="shared" si="184"/>
        <v>10.8</v>
      </c>
    </row>
    <row r="347" s="2" customFormat="1" ht="24" customHeight="1" spans="2:21">
      <c r="B347" s="28" t="s">
        <v>25</v>
      </c>
      <c r="C347" s="29" t="s">
        <v>33</v>
      </c>
      <c r="D347" s="29" t="s">
        <v>27</v>
      </c>
      <c r="E347" s="29" t="s">
        <v>34</v>
      </c>
      <c r="F347" s="29" t="s">
        <v>32</v>
      </c>
      <c r="G347" s="29">
        <v>1.83</v>
      </c>
      <c r="H347" s="29"/>
      <c r="I347" s="29"/>
      <c r="J347" s="29"/>
      <c r="K347" s="29">
        <v>1</v>
      </c>
      <c r="L347" s="49" t="s">
        <v>29</v>
      </c>
      <c r="M347" s="50" t="s">
        <v>30</v>
      </c>
      <c r="N347" s="51"/>
      <c r="O347" s="52"/>
      <c r="P347" s="53"/>
      <c r="Q347" s="74">
        <f t="shared" si="168"/>
        <v>3</v>
      </c>
      <c r="R347" s="75">
        <f t="shared" si="164"/>
        <v>5.49</v>
      </c>
      <c r="S347" s="76">
        <f t="shared" si="165"/>
        <v>0.7</v>
      </c>
      <c r="T347" s="77">
        <f t="shared" ref="T347:T350" si="185">S347*R347</f>
        <v>3.843</v>
      </c>
      <c r="U347" s="78">
        <f t="shared" ref="U347:U350" si="186">R347-T347</f>
        <v>1.647</v>
      </c>
    </row>
    <row r="348" s="2" customFormat="1" ht="24" customHeight="1" spans="2:21">
      <c r="B348" s="28" t="s">
        <v>25</v>
      </c>
      <c r="C348" s="29" t="s">
        <v>33</v>
      </c>
      <c r="D348" s="29" t="s">
        <v>27</v>
      </c>
      <c r="E348" s="29" t="s">
        <v>34</v>
      </c>
      <c r="F348" s="29" t="s">
        <v>28</v>
      </c>
      <c r="G348" s="29">
        <v>1.67</v>
      </c>
      <c r="H348" s="29"/>
      <c r="I348" s="29"/>
      <c r="J348" s="29"/>
      <c r="K348" s="29">
        <v>1</v>
      </c>
      <c r="L348" s="49" t="s">
        <v>29</v>
      </c>
      <c r="M348" s="50" t="s">
        <v>30</v>
      </c>
      <c r="N348" s="51"/>
      <c r="O348" s="52"/>
      <c r="P348" s="53"/>
      <c r="Q348" s="74">
        <f t="shared" si="168"/>
        <v>3</v>
      </c>
      <c r="R348" s="75">
        <f t="shared" si="164"/>
        <v>5.01</v>
      </c>
      <c r="S348" s="76">
        <f t="shared" si="165"/>
        <v>0.7</v>
      </c>
      <c r="T348" s="77">
        <f t="shared" si="185"/>
        <v>3.507</v>
      </c>
      <c r="U348" s="78">
        <f t="shared" si="186"/>
        <v>1.503</v>
      </c>
    </row>
    <row r="349" s="2" customFormat="1" ht="24" customHeight="1" spans="2:21">
      <c r="B349" s="28" t="s">
        <v>25</v>
      </c>
      <c r="C349" s="29" t="s">
        <v>33</v>
      </c>
      <c r="D349" s="29" t="s">
        <v>27</v>
      </c>
      <c r="E349" s="29" t="s">
        <v>34</v>
      </c>
      <c r="F349" s="29" t="s">
        <v>34</v>
      </c>
      <c r="G349" s="29">
        <v>2</v>
      </c>
      <c r="H349" s="29"/>
      <c r="I349" s="29"/>
      <c r="J349" s="29"/>
      <c r="K349" s="29">
        <v>1</v>
      </c>
      <c r="L349" s="49" t="s">
        <v>29</v>
      </c>
      <c r="M349" s="50" t="s">
        <v>30</v>
      </c>
      <c r="N349" s="51"/>
      <c r="O349" s="52"/>
      <c r="P349" s="53"/>
      <c r="Q349" s="74">
        <f t="shared" si="168"/>
        <v>3</v>
      </c>
      <c r="R349" s="75">
        <f t="shared" si="164"/>
        <v>6</v>
      </c>
      <c r="S349" s="76">
        <f t="shared" si="165"/>
        <v>0.7</v>
      </c>
      <c r="T349" s="77">
        <f t="shared" si="185"/>
        <v>4.2</v>
      </c>
      <c r="U349" s="78">
        <f t="shared" si="186"/>
        <v>1.8</v>
      </c>
    </row>
    <row r="350" s="2" customFormat="1" ht="24" customHeight="1" spans="2:21">
      <c r="B350" s="28" t="s">
        <v>25</v>
      </c>
      <c r="C350" s="29" t="s">
        <v>33</v>
      </c>
      <c r="D350" s="29" t="s">
        <v>27</v>
      </c>
      <c r="E350" s="29" t="s">
        <v>34</v>
      </c>
      <c r="F350" s="29" t="s">
        <v>31</v>
      </c>
      <c r="G350" s="29">
        <v>1.67</v>
      </c>
      <c r="H350" s="29"/>
      <c r="I350" s="29"/>
      <c r="J350" s="29"/>
      <c r="K350" s="29">
        <v>1</v>
      </c>
      <c r="L350" s="49" t="s">
        <v>29</v>
      </c>
      <c r="M350" s="50" t="s">
        <v>30</v>
      </c>
      <c r="N350" s="51"/>
      <c r="O350" s="52"/>
      <c r="P350" s="53"/>
      <c r="Q350" s="74">
        <f t="shared" si="168"/>
        <v>3</v>
      </c>
      <c r="R350" s="75">
        <f t="shared" si="164"/>
        <v>5.01</v>
      </c>
      <c r="S350" s="76">
        <f t="shared" si="165"/>
        <v>0.7</v>
      </c>
      <c r="T350" s="77">
        <f t="shared" si="185"/>
        <v>3.507</v>
      </c>
      <c r="U350" s="78">
        <f t="shared" si="186"/>
        <v>1.503</v>
      </c>
    </row>
    <row r="351" s="2" customFormat="1" ht="24" customHeight="1" spans="2:21">
      <c r="B351" s="28" t="s">
        <v>25</v>
      </c>
      <c r="C351" s="29" t="s">
        <v>33</v>
      </c>
      <c r="D351" s="29" t="s">
        <v>27</v>
      </c>
      <c r="E351" s="29" t="s">
        <v>39</v>
      </c>
      <c r="F351" s="29" t="s">
        <v>34</v>
      </c>
      <c r="G351" s="29">
        <v>2.33</v>
      </c>
      <c r="H351" s="29"/>
      <c r="I351" s="29"/>
      <c r="J351" s="29"/>
      <c r="K351" s="29">
        <v>5</v>
      </c>
      <c r="L351" s="49" t="s">
        <v>35</v>
      </c>
      <c r="M351" s="50" t="s">
        <v>30</v>
      </c>
      <c r="N351" s="51"/>
      <c r="O351" s="52"/>
      <c r="P351" s="53"/>
      <c r="Q351" s="74">
        <f t="shared" si="168"/>
        <v>15</v>
      </c>
      <c r="R351" s="75">
        <f t="shared" si="164"/>
        <v>34.95</v>
      </c>
      <c r="S351" s="76">
        <f t="shared" si="165"/>
        <v>0.7</v>
      </c>
      <c r="T351" s="77">
        <f t="shared" ref="T351:T358" si="187">S351*R351</f>
        <v>24.465</v>
      </c>
      <c r="U351" s="78">
        <f t="shared" ref="U351:U358" si="188">R351-T351</f>
        <v>10.485</v>
      </c>
    </row>
    <row r="352" s="2" customFormat="1" ht="24" customHeight="1" spans="2:21">
      <c r="B352" s="28" t="s">
        <v>25</v>
      </c>
      <c r="C352" s="29" t="s">
        <v>33</v>
      </c>
      <c r="D352" s="29" t="s">
        <v>27</v>
      </c>
      <c r="E352" s="29" t="s">
        <v>39</v>
      </c>
      <c r="F352" s="29" t="s">
        <v>39</v>
      </c>
      <c r="G352" s="29">
        <v>2.5</v>
      </c>
      <c r="H352" s="29"/>
      <c r="I352" s="29"/>
      <c r="J352" s="29"/>
      <c r="K352" s="29">
        <v>3</v>
      </c>
      <c r="L352" s="49" t="s">
        <v>35</v>
      </c>
      <c r="M352" s="50" t="s">
        <v>30</v>
      </c>
      <c r="N352" s="51"/>
      <c r="O352" s="52"/>
      <c r="P352" s="53"/>
      <c r="Q352" s="74">
        <f t="shared" si="168"/>
        <v>9</v>
      </c>
      <c r="R352" s="75">
        <f t="shared" si="164"/>
        <v>22.5</v>
      </c>
      <c r="S352" s="76">
        <f t="shared" si="165"/>
        <v>0.7</v>
      </c>
      <c r="T352" s="77">
        <f t="shared" si="187"/>
        <v>15.75</v>
      </c>
      <c r="U352" s="78">
        <f t="shared" si="188"/>
        <v>6.75</v>
      </c>
    </row>
    <row r="353" s="2" customFormat="1" ht="24" customHeight="1" spans="2:21">
      <c r="B353" s="28" t="s">
        <v>25</v>
      </c>
      <c r="C353" s="29" t="s">
        <v>33</v>
      </c>
      <c r="D353" s="29" t="s">
        <v>27</v>
      </c>
      <c r="E353" s="29" t="s">
        <v>36</v>
      </c>
      <c r="F353" s="29" t="s">
        <v>34</v>
      </c>
      <c r="G353" s="29">
        <v>2.67</v>
      </c>
      <c r="H353" s="29"/>
      <c r="I353" s="29"/>
      <c r="J353" s="29"/>
      <c r="K353" s="29">
        <v>3</v>
      </c>
      <c r="L353" s="49" t="s">
        <v>35</v>
      </c>
      <c r="M353" s="50" t="s">
        <v>30</v>
      </c>
      <c r="N353" s="51"/>
      <c r="O353" s="52"/>
      <c r="P353" s="53"/>
      <c r="Q353" s="74">
        <f t="shared" si="168"/>
        <v>9</v>
      </c>
      <c r="R353" s="75">
        <f t="shared" si="164"/>
        <v>24.03</v>
      </c>
      <c r="S353" s="76">
        <f t="shared" si="165"/>
        <v>0.7</v>
      </c>
      <c r="T353" s="77">
        <f t="shared" si="187"/>
        <v>16.821</v>
      </c>
      <c r="U353" s="78">
        <f t="shared" si="188"/>
        <v>7.209</v>
      </c>
    </row>
    <row r="354" s="2" customFormat="1" ht="24" customHeight="1" spans="2:21">
      <c r="B354" s="28" t="s">
        <v>25</v>
      </c>
      <c r="C354" s="29" t="s">
        <v>33</v>
      </c>
      <c r="D354" s="29" t="s">
        <v>27</v>
      </c>
      <c r="E354" s="29" t="s">
        <v>36</v>
      </c>
      <c r="F354" s="29" t="s">
        <v>36</v>
      </c>
      <c r="G354" s="29">
        <v>3</v>
      </c>
      <c r="H354" s="29"/>
      <c r="I354" s="29"/>
      <c r="J354" s="29"/>
      <c r="K354" s="29">
        <v>2</v>
      </c>
      <c r="L354" s="49" t="s">
        <v>35</v>
      </c>
      <c r="M354" s="50" t="s">
        <v>30</v>
      </c>
      <c r="N354" s="51"/>
      <c r="O354" s="52"/>
      <c r="P354" s="53"/>
      <c r="Q354" s="74">
        <f t="shared" si="168"/>
        <v>6</v>
      </c>
      <c r="R354" s="75">
        <f t="shared" si="164"/>
        <v>18</v>
      </c>
      <c r="S354" s="76">
        <f t="shared" si="165"/>
        <v>0.7</v>
      </c>
      <c r="T354" s="77">
        <f t="shared" si="187"/>
        <v>12.6</v>
      </c>
      <c r="U354" s="78">
        <f t="shared" si="188"/>
        <v>5.4</v>
      </c>
    </row>
    <row r="355" s="2" customFormat="1" ht="24" customHeight="1" spans="2:21">
      <c r="B355" s="28" t="s">
        <v>25</v>
      </c>
      <c r="C355" s="29" t="s">
        <v>33</v>
      </c>
      <c r="D355" s="29" t="s">
        <v>27</v>
      </c>
      <c r="E355" s="29" t="s">
        <v>37</v>
      </c>
      <c r="F355" s="29" t="s">
        <v>37</v>
      </c>
      <c r="G355" s="29">
        <v>4</v>
      </c>
      <c r="H355" s="29"/>
      <c r="I355" s="29"/>
      <c r="J355" s="29"/>
      <c r="K355" s="29">
        <v>4</v>
      </c>
      <c r="L355" s="49" t="s">
        <v>35</v>
      </c>
      <c r="M355" s="50" t="s">
        <v>30</v>
      </c>
      <c r="N355" s="51"/>
      <c r="O355" s="52"/>
      <c r="P355" s="53"/>
      <c r="Q355" s="74">
        <f t="shared" si="168"/>
        <v>12</v>
      </c>
      <c r="R355" s="75">
        <f t="shared" si="164"/>
        <v>48</v>
      </c>
      <c r="S355" s="76">
        <f t="shared" si="165"/>
        <v>0.7</v>
      </c>
      <c r="T355" s="77">
        <f t="shared" si="187"/>
        <v>33.6</v>
      </c>
      <c r="U355" s="78">
        <f t="shared" si="188"/>
        <v>14.4</v>
      </c>
    </row>
    <row r="356" s="2" customFormat="1" ht="24" customHeight="1" spans="2:21">
      <c r="B356" s="28" t="s">
        <v>25</v>
      </c>
      <c r="C356" s="29" t="s">
        <v>33</v>
      </c>
      <c r="D356" s="29" t="s">
        <v>27</v>
      </c>
      <c r="E356" s="29" t="s">
        <v>37</v>
      </c>
      <c r="F356" s="29" t="s">
        <v>36</v>
      </c>
      <c r="G356" s="29">
        <v>3.67</v>
      </c>
      <c r="H356" s="29"/>
      <c r="I356" s="29"/>
      <c r="J356" s="29"/>
      <c r="K356" s="29">
        <v>1</v>
      </c>
      <c r="L356" s="49" t="s">
        <v>35</v>
      </c>
      <c r="M356" s="50" t="s">
        <v>30</v>
      </c>
      <c r="N356" s="51"/>
      <c r="O356" s="52"/>
      <c r="P356" s="53"/>
      <c r="Q356" s="74">
        <f t="shared" si="168"/>
        <v>3</v>
      </c>
      <c r="R356" s="75">
        <f t="shared" si="164"/>
        <v>11.01</v>
      </c>
      <c r="S356" s="76">
        <f t="shared" si="165"/>
        <v>0.7</v>
      </c>
      <c r="T356" s="77">
        <f t="shared" si="187"/>
        <v>7.707</v>
      </c>
      <c r="U356" s="78">
        <f t="shared" si="188"/>
        <v>3.303</v>
      </c>
    </row>
    <row r="357" s="2" customFormat="1" ht="24" customHeight="1" spans="2:21">
      <c r="B357" s="28" t="s">
        <v>25</v>
      </c>
      <c r="C357" s="29" t="s">
        <v>33</v>
      </c>
      <c r="D357" s="29" t="s">
        <v>27</v>
      </c>
      <c r="E357" s="29" t="s">
        <v>38</v>
      </c>
      <c r="F357" s="29" t="s">
        <v>39</v>
      </c>
      <c r="G357" s="29">
        <v>4.17</v>
      </c>
      <c r="H357" s="29"/>
      <c r="I357" s="29"/>
      <c r="J357" s="29"/>
      <c r="K357" s="29">
        <v>1</v>
      </c>
      <c r="L357" s="49" t="s">
        <v>35</v>
      </c>
      <c r="M357" s="50" t="s">
        <v>30</v>
      </c>
      <c r="N357" s="51"/>
      <c r="O357" s="52"/>
      <c r="P357" s="53"/>
      <c r="Q357" s="74">
        <f t="shared" si="168"/>
        <v>3</v>
      </c>
      <c r="R357" s="75">
        <f t="shared" si="164"/>
        <v>12.51</v>
      </c>
      <c r="S357" s="76">
        <f t="shared" si="165"/>
        <v>0.7</v>
      </c>
      <c r="T357" s="77">
        <f t="shared" si="187"/>
        <v>8.757</v>
      </c>
      <c r="U357" s="78">
        <f t="shared" si="188"/>
        <v>3.753</v>
      </c>
    </row>
    <row r="358" s="2" customFormat="1" ht="24" customHeight="1" spans="2:21">
      <c r="B358" s="28" t="s">
        <v>25</v>
      </c>
      <c r="C358" s="29" t="s">
        <v>33</v>
      </c>
      <c r="D358" s="29" t="s">
        <v>27</v>
      </c>
      <c r="E358" s="29" t="s">
        <v>38</v>
      </c>
      <c r="F358" s="29" t="s">
        <v>38</v>
      </c>
      <c r="G358" s="29">
        <v>5</v>
      </c>
      <c r="H358" s="29"/>
      <c r="I358" s="29"/>
      <c r="J358" s="29"/>
      <c r="K358" s="29">
        <v>1</v>
      </c>
      <c r="L358" s="49" t="s">
        <v>35</v>
      </c>
      <c r="M358" s="50" t="s">
        <v>30</v>
      </c>
      <c r="N358" s="51"/>
      <c r="O358" s="52"/>
      <c r="P358" s="53"/>
      <c r="Q358" s="74">
        <f t="shared" si="168"/>
        <v>3</v>
      </c>
      <c r="R358" s="75">
        <f t="shared" si="164"/>
        <v>15</v>
      </c>
      <c r="S358" s="76">
        <f t="shared" si="165"/>
        <v>0.7</v>
      </c>
      <c r="T358" s="77">
        <f t="shared" si="187"/>
        <v>10.5</v>
      </c>
      <c r="U358" s="78">
        <f t="shared" si="188"/>
        <v>4.5</v>
      </c>
    </row>
    <row r="359" s="2" customFormat="1" ht="24" customHeight="1" spans="2:21">
      <c r="B359" s="28" t="s">
        <v>25</v>
      </c>
      <c r="C359" s="29" t="s">
        <v>26</v>
      </c>
      <c r="D359" s="29" t="s">
        <v>27</v>
      </c>
      <c r="E359" s="29" t="s">
        <v>32</v>
      </c>
      <c r="F359" s="29" t="s">
        <v>46</v>
      </c>
      <c r="G359" s="29">
        <v>1.33</v>
      </c>
      <c r="H359" s="29"/>
      <c r="I359" s="29"/>
      <c r="J359" s="29"/>
      <c r="K359" s="29">
        <v>5</v>
      </c>
      <c r="L359" s="49" t="s">
        <v>29</v>
      </c>
      <c r="M359" s="50" t="s">
        <v>75</v>
      </c>
      <c r="N359" s="51"/>
      <c r="O359" s="52"/>
      <c r="P359" s="53"/>
      <c r="Q359" s="74">
        <f t="shared" si="168"/>
        <v>15</v>
      </c>
      <c r="R359" s="75">
        <f t="shared" si="164"/>
        <v>19.95</v>
      </c>
      <c r="S359" s="76">
        <f t="shared" si="165"/>
        <v>0.7</v>
      </c>
      <c r="T359" s="77">
        <f t="shared" ref="T359" si="189">S359*R359</f>
        <v>13.965</v>
      </c>
      <c r="U359" s="78">
        <f t="shared" ref="U359" si="190">R359-T359</f>
        <v>5.985</v>
      </c>
    </row>
    <row r="360" s="2" customFormat="1" ht="24" customHeight="1" spans="2:21">
      <c r="B360" s="28" t="s">
        <v>25</v>
      </c>
      <c r="C360" s="29" t="s">
        <v>26</v>
      </c>
      <c r="D360" s="29" t="s">
        <v>27</v>
      </c>
      <c r="E360" s="29" t="s">
        <v>32</v>
      </c>
      <c r="F360" s="29" t="s">
        <v>31</v>
      </c>
      <c r="G360" s="29">
        <v>1.33</v>
      </c>
      <c r="H360" s="29"/>
      <c r="I360" s="29"/>
      <c r="J360" s="29"/>
      <c r="K360" s="29">
        <v>14</v>
      </c>
      <c r="L360" s="49" t="s">
        <v>29</v>
      </c>
      <c r="M360" s="50" t="s">
        <v>75</v>
      </c>
      <c r="N360" s="51"/>
      <c r="O360" s="52"/>
      <c r="P360" s="53"/>
      <c r="Q360" s="74">
        <f t="shared" si="168"/>
        <v>42</v>
      </c>
      <c r="R360" s="75">
        <f t="shared" si="164"/>
        <v>55.86</v>
      </c>
      <c r="S360" s="76">
        <f t="shared" si="165"/>
        <v>0.7</v>
      </c>
      <c r="T360" s="77">
        <f t="shared" ref="T360:T362" si="191">S360*R360</f>
        <v>39.102</v>
      </c>
      <c r="U360" s="78">
        <f t="shared" ref="U360:U362" si="192">R360-T360</f>
        <v>16.758</v>
      </c>
    </row>
    <row r="361" s="2" customFormat="1" ht="24" customHeight="1" spans="2:21">
      <c r="B361" s="28" t="s">
        <v>25</v>
      </c>
      <c r="C361" s="29" t="s">
        <v>26</v>
      </c>
      <c r="D361" s="29" t="s">
        <v>27</v>
      </c>
      <c r="E361" s="29" t="s">
        <v>32</v>
      </c>
      <c r="F361" s="29" t="s">
        <v>28</v>
      </c>
      <c r="G361" s="29">
        <v>1.33</v>
      </c>
      <c r="H361" s="29"/>
      <c r="I361" s="29"/>
      <c r="J361" s="29"/>
      <c r="K361" s="29">
        <v>21</v>
      </c>
      <c r="L361" s="49" t="s">
        <v>29</v>
      </c>
      <c r="M361" s="50" t="s">
        <v>75</v>
      </c>
      <c r="N361" s="51"/>
      <c r="O361" s="52"/>
      <c r="P361" s="53"/>
      <c r="Q361" s="74">
        <f t="shared" si="168"/>
        <v>63</v>
      </c>
      <c r="R361" s="75">
        <f t="shared" si="164"/>
        <v>83.79</v>
      </c>
      <c r="S361" s="76">
        <f t="shared" si="165"/>
        <v>0.7</v>
      </c>
      <c r="T361" s="77">
        <f t="shared" si="191"/>
        <v>58.653</v>
      </c>
      <c r="U361" s="78">
        <f t="shared" si="192"/>
        <v>25.137</v>
      </c>
    </row>
    <row r="362" s="2" customFormat="1" ht="24" customHeight="1" spans="2:21">
      <c r="B362" s="28" t="s">
        <v>25</v>
      </c>
      <c r="C362" s="29" t="s">
        <v>26</v>
      </c>
      <c r="D362" s="29" t="s">
        <v>27</v>
      </c>
      <c r="E362" s="29" t="s">
        <v>32</v>
      </c>
      <c r="F362" s="29" t="s">
        <v>32</v>
      </c>
      <c r="G362" s="29">
        <v>1.5</v>
      </c>
      <c r="H362" s="29"/>
      <c r="I362" s="29"/>
      <c r="J362" s="29"/>
      <c r="K362" s="29">
        <v>24</v>
      </c>
      <c r="L362" s="49" t="s">
        <v>29</v>
      </c>
      <c r="M362" s="50" t="s">
        <v>75</v>
      </c>
      <c r="N362" s="51"/>
      <c r="O362" s="52"/>
      <c r="P362" s="53"/>
      <c r="Q362" s="74">
        <f t="shared" si="168"/>
        <v>72</v>
      </c>
      <c r="R362" s="75">
        <f t="shared" si="164"/>
        <v>108</v>
      </c>
      <c r="S362" s="76">
        <f t="shared" si="165"/>
        <v>0.7</v>
      </c>
      <c r="T362" s="77">
        <f t="shared" si="191"/>
        <v>75.6</v>
      </c>
      <c r="U362" s="78">
        <f t="shared" si="192"/>
        <v>32.4</v>
      </c>
    </row>
    <row r="363" s="2" customFormat="1" ht="24" customHeight="1" spans="2:21">
      <c r="B363" s="28" t="s">
        <v>25</v>
      </c>
      <c r="C363" s="29" t="s">
        <v>26</v>
      </c>
      <c r="D363" s="29" t="s">
        <v>27</v>
      </c>
      <c r="E363" s="29" t="s">
        <v>46</v>
      </c>
      <c r="F363" s="29" t="s">
        <v>46</v>
      </c>
      <c r="G363" s="29">
        <v>1</v>
      </c>
      <c r="H363" s="29"/>
      <c r="I363" s="29"/>
      <c r="J363" s="29"/>
      <c r="K363" s="29">
        <v>18</v>
      </c>
      <c r="L363" s="49" t="s">
        <v>29</v>
      </c>
      <c r="M363" s="50" t="s">
        <v>73</v>
      </c>
      <c r="N363" s="51"/>
      <c r="O363" s="52"/>
      <c r="P363" s="53"/>
      <c r="Q363" s="74">
        <f t="shared" si="168"/>
        <v>54</v>
      </c>
      <c r="R363" s="75">
        <f t="shared" si="164"/>
        <v>54</v>
      </c>
      <c r="S363" s="76">
        <f t="shared" si="165"/>
        <v>0.7</v>
      </c>
      <c r="T363" s="77">
        <f t="shared" ref="T363" si="193">S363*R363</f>
        <v>37.8</v>
      </c>
      <c r="U363" s="78">
        <f t="shared" ref="U363" si="194">R363-T363</f>
        <v>16.2</v>
      </c>
    </row>
    <row r="364" s="2" customFormat="1" ht="24" customHeight="1" spans="2:21">
      <c r="B364" s="28" t="s">
        <v>25</v>
      </c>
      <c r="C364" s="29" t="s">
        <v>26</v>
      </c>
      <c r="D364" s="29" t="s">
        <v>27</v>
      </c>
      <c r="E364" s="29" t="s">
        <v>28</v>
      </c>
      <c r="F364" s="29" t="s">
        <v>28</v>
      </c>
      <c r="G364" s="29">
        <v>1</v>
      </c>
      <c r="H364" s="29"/>
      <c r="I364" s="29"/>
      <c r="J364" s="29"/>
      <c r="K364" s="29">
        <v>8</v>
      </c>
      <c r="L364" s="49" t="s">
        <v>29</v>
      </c>
      <c r="M364" s="50" t="s">
        <v>73</v>
      </c>
      <c r="N364" s="51"/>
      <c r="O364" s="52"/>
      <c r="P364" s="53"/>
      <c r="Q364" s="74">
        <f t="shared" si="168"/>
        <v>24</v>
      </c>
      <c r="R364" s="75">
        <f t="shared" si="164"/>
        <v>24</v>
      </c>
      <c r="S364" s="76">
        <f t="shared" si="165"/>
        <v>0.7</v>
      </c>
      <c r="T364" s="77">
        <f t="shared" ref="T364:T371" si="195">S364*R364</f>
        <v>16.8</v>
      </c>
      <c r="U364" s="78">
        <f t="shared" ref="U364:U371" si="196">R364-T364</f>
        <v>7.2</v>
      </c>
    </row>
    <row r="365" s="2" customFormat="1" ht="24" customHeight="1" spans="2:21">
      <c r="B365" s="28" t="s">
        <v>25</v>
      </c>
      <c r="C365" s="29" t="s">
        <v>26</v>
      </c>
      <c r="D365" s="29" t="s">
        <v>27</v>
      </c>
      <c r="E365" s="29" t="s">
        <v>28</v>
      </c>
      <c r="F365" s="29" t="s">
        <v>46</v>
      </c>
      <c r="G365" s="29">
        <v>1</v>
      </c>
      <c r="H365" s="29"/>
      <c r="I365" s="29"/>
      <c r="J365" s="29"/>
      <c r="K365" s="29">
        <v>10</v>
      </c>
      <c r="L365" s="49" t="s">
        <v>29</v>
      </c>
      <c r="M365" s="50" t="s">
        <v>73</v>
      </c>
      <c r="N365" s="51"/>
      <c r="O365" s="52"/>
      <c r="P365" s="53"/>
      <c r="Q365" s="74">
        <f t="shared" si="168"/>
        <v>30</v>
      </c>
      <c r="R365" s="75">
        <f t="shared" si="164"/>
        <v>30</v>
      </c>
      <c r="S365" s="76">
        <f t="shared" si="165"/>
        <v>0.7</v>
      </c>
      <c r="T365" s="77">
        <f t="shared" si="195"/>
        <v>21</v>
      </c>
      <c r="U365" s="78">
        <f t="shared" si="196"/>
        <v>9</v>
      </c>
    </row>
    <row r="366" s="2" customFormat="1" ht="24" customHeight="1" spans="2:21">
      <c r="B366" s="28" t="s">
        <v>25</v>
      </c>
      <c r="C366" s="29" t="s">
        <v>26</v>
      </c>
      <c r="D366" s="29" t="s">
        <v>27</v>
      </c>
      <c r="E366" s="29" t="s">
        <v>31</v>
      </c>
      <c r="F366" s="29" t="s">
        <v>28</v>
      </c>
      <c r="G366" s="29">
        <v>1</v>
      </c>
      <c r="H366" s="29"/>
      <c r="I366" s="29"/>
      <c r="J366" s="29"/>
      <c r="K366" s="29">
        <v>2</v>
      </c>
      <c r="L366" s="49" t="s">
        <v>29</v>
      </c>
      <c r="M366" s="50" t="s">
        <v>73</v>
      </c>
      <c r="N366" s="51"/>
      <c r="O366" s="52"/>
      <c r="P366" s="53"/>
      <c r="Q366" s="74">
        <f t="shared" si="168"/>
        <v>6</v>
      </c>
      <c r="R366" s="75">
        <f t="shared" si="164"/>
        <v>6</v>
      </c>
      <c r="S366" s="76">
        <f t="shared" si="165"/>
        <v>0.7</v>
      </c>
      <c r="T366" s="77">
        <f t="shared" si="195"/>
        <v>4.2</v>
      </c>
      <c r="U366" s="78">
        <f t="shared" si="196"/>
        <v>1.8</v>
      </c>
    </row>
    <row r="367" s="2" customFormat="1" ht="24" customHeight="1" spans="2:21">
      <c r="B367" s="28" t="s">
        <v>25</v>
      </c>
      <c r="C367" s="29" t="s">
        <v>26</v>
      </c>
      <c r="D367" s="29" t="s">
        <v>27</v>
      </c>
      <c r="E367" s="29" t="s">
        <v>31</v>
      </c>
      <c r="F367" s="29" t="s">
        <v>46</v>
      </c>
      <c r="G367" s="29">
        <v>1</v>
      </c>
      <c r="H367" s="29"/>
      <c r="I367" s="29"/>
      <c r="J367" s="29"/>
      <c r="K367" s="29">
        <v>4</v>
      </c>
      <c r="L367" s="49" t="s">
        <v>29</v>
      </c>
      <c r="M367" s="50" t="s">
        <v>73</v>
      </c>
      <c r="N367" s="51"/>
      <c r="O367" s="52"/>
      <c r="P367" s="53"/>
      <c r="Q367" s="74">
        <f t="shared" si="168"/>
        <v>12</v>
      </c>
      <c r="R367" s="75">
        <f t="shared" si="164"/>
        <v>12</v>
      </c>
      <c r="S367" s="76">
        <f t="shared" si="165"/>
        <v>0.7</v>
      </c>
      <c r="T367" s="77">
        <f t="shared" si="195"/>
        <v>8.4</v>
      </c>
      <c r="U367" s="78">
        <f t="shared" si="196"/>
        <v>3.6</v>
      </c>
    </row>
    <row r="368" s="2" customFormat="1" ht="24" customHeight="1" spans="2:21">
      <c r="B368" s="28" t="s">
        <v>25</v>
      </c>
      <c r="C368" s="29" t="s">
        <v>26</v>
      </c>
      <c r="D368" s="29" t="s">
        <v>27</v>
      </c>
      <c r="E368" s="29" t="s">
        <v>32</v>
      </c>
      <c r="F368" s="29" t="s">
        <v>46</v>
      </c>
      <c r="G368" s="29">
        <v>1.33</v>
      </c>
      <c r="H368" s="29"/>
      <c r="I368" s="29"/>
      <c r="J368" s="29"/>
      <c r="K368" s="29">
        <v>2</v>
      </c>
      <c r="L368" s="49" t="s">
        <v>29</v>
      </c>
      <c r="M368" s="50" t="s">
        <v>73</v>
      </c>
      <c r="N368" s="51"/>
      <c r="O368" s="52"/>
      <c r="P368" s="53"/>
      <c r="Q368" s="74">
        <f t="shared" si="168"/>
        <v>6</v>
      </c>
      <c r="R368" s="75">
        <f t="shared" si="164"/>
        <v>7.98</v>
      </c>
      <c r="S368" s="76">
        <f t="shared" si="165"/>
        <v>0.7</v>
      </c>
      <c r="T368" s="77">
        <f t="shared" si="195"/>
        <v>5.586</v>
      </c>
      <c r="U368" s="78">
        <f t="shared" si="196"/>
        <v>2.394</v>
      </c>
    </row>
    <row r="369" s="2" customFormat="1" ht="24" customHeight="1" spans="2:21">
      <c r="B369" s="28" t="s">
        <v>25</v>
      </c>
      <c r="C369" s="29" t="s">
        <v>26</v>
      </c>
      <c r="D369" s="29" t="s">
        <v>27</v>
      </c>
      <c r="E369" s="29" t="s">
        <v>32</v>
      </c>
      <c r="F369" s="29" t="s">
        <v>32</v>
      </c>
      <c r="G369" s="29">
        <v>1.5</v>
      </c>
      <c r="H369" s="29"/>
      <c r="I369" s="29"/>
      <c r="J369" s="29"/>
      <c r="K369" s="29">
        <v>2</v>
      </c>
      <c r="L369" s="49" t="s">
        <v>29</v>
      </c>
      <c r="M369" s="50" t="s">
        <v>73</v>
      </c>
      <c r="N369" s="51"/>
      <c r="O369" s="52"/>
      <c r="P369" s="53"/>
      <c r="Q369" s="74">
        <f t="shared" si="168"/>
        <v>6</v>
      </c>
      <c r="R369" s="75">
        <f t="shared" si="164"/>
        <v>9</v>
      </c>
      <c r="S369" s="76">
        <f t="shared" si="165"/>
        <v>0.7</v>
      </c>
      <c r="T369" s="77">
        <f t="shared" si="195"/>
        <v>6.3</v>
      </c>
      <c r="U369" s="78">
        <f t="shared" si="196"/>
        <v>2.7</v>
      </c>
    </row>
    <row r="370" s="2" customFormat="1" ht="24" customHeight="1" spans="2:21">
      <c r="B370" s="28" t="s">
        <v>25</v>
      </c>
      <c r="C370" s="29" t="s">
        <v>33</v>
      </c>
      <c r="D370" s="29" t="s">
        <v>27</v>
      </c>
      <c r="E370" s="29" t="s">
        <v>39</v>
      </c>
      <c r="F370" s="29" t="s">
        <v>80</v>
      </c>
      <c r="G370" s="29">
        <v>2.08</v>
      </c>
      <c r="H370" s="29"/>
      <c r="I370" s="29"/>
      <c r="J370" s="29"/>
      <c r="K370" s="29">
        <v>2</v>
      </c>
      <c r="L370" s="49" t="s">
        <v>35</v>
      </c>
      <c r="M370" s="50" t="s">
        <v>73</v>
      </c>
      <c r="N370" s="51"/>
      <c r="O370" s="52"/>
      <c r="P370" s="53"/>
      <c r="Q370" s="74">
        <f t="shared" si="168"/>
        <v>6</v>
      </c>
      <c r="R370" s="75">
        <f t="shared" si="164"/>
        <v>12.48</v>
      </c>
      <c r="S370" s="76">
        <f t="shared" si="165"/>
        <v>0.7</v>
      </c>
      <c r="T370" s="77">
        <f t="shared" si="195"/>
        <v>8.736</v>
      </c>
      <c r="U370" s="78">
        <f t="shared" si="196"/>
        <v>3.744</v>
      </c>
    </row>
    <row r="371" s="2" customFormat="1" ht="24" customHeight="1" spans="2:21">
      <c r="B371" s="28" t="s">
        <v>25</v>
      </c>
      <c r="C371" s="29" t="s">
        <v>33</v>
      </c>
      <c r="D371" s="29" t="s">
        <v>45</v>
      </c>
      <c r="E371" s="29" t="s">
        <v>43</v>
      </c>
      <c r="F371" s="29"/>
      <c r="G371" s="29">
        <v>26</v>
      </c>
      <c r="H371" s="29"/>
      <c r="I371" s="29"/>
      <c r="J371" s="29"/>
      <c r="K371" s="29">
        <v>4</v>
      </c>
      <c r="L371" s="49"/>
      <c r="M371" s="50" t="s">
        <v>44</v>
      </c>
      <c r="N371" s="51"/>
      <c r="O371" s="52"/>
      <c r="P371" s="53"/>
      <c r="Q371" s="74">
        <f t="shared" ref="Q371:Q372" si="197">K371*2</f>
        <v>8</v>
      </c>
      <c r="R371" s="75">
        <f t="shared" si="164"/>
        <v>208</v>
      </c>
      <c r="S371" s="76">
        <f t="shared" si="165"/>
        <v>0.7</v>
      </c>
      <c r="T371" s="77">
        <f t="shared" si="195"/>
        <v>145.6</v>
      </c>
      <c r="U371" s="78">
        <f t="shared" si="196"/>
        <v>62.4</v>
      </c>
    </row>
    <row r="372" s="2" customFormat="1" ht="24" customHeight="1" spans="2:21">
      <c r="B372" s="28" t="s">
        <v>25</v>
      </c>
      <c r="C372" s="29" t="s">
        <v>26</v>
      </c>
      <c r="D372" s="29" t="s">
        <v>50</v>
      </c>
      <c r="E372" s="29" t="s">
        <v>43</v>
      </c>
      <c r="F372" s="29"/>
      <c r="G372" s="29">
        <v>26</v>
      </c>
      <c r="H372" s="29"/>
      <c r="I372" s="29"/>
      <c r="J372" s="29"/>
      <c r="K372" s="29">
        <v>0</v>
      </c>
      <c r="L372" s="49" t="s">
        <v>58</v>
      </c>
      <c r="M372" s="50" t="s">
        <v>59</v>
      </c>
      <c r="N372" s="51"/>
      <c r="O372" s="52"/>
      <c r="P372" s="53"/>
      <c r="Q372" s="74">
        <f t="shared" si="197"/>
        <v>0</v>
      </c>
      <c r="R372" s="75">
        <f t="shared" si="164"/>
        <v>0</v>
      </c>
      <c r="S372" s="76">
        <f t="shared" si="165"/>
        <v>0.7</v>
      </c>
      <c r="T372" s="77">
        <f t="shared" ref="T372:T373" si="198">S372*R372</f>
        <v>0</v>
      </c>
      <c r="U372" s="78">
        <f t="shared" ref="U372:U373" si="199">R372-T372</f>
        <v>0</v>
      </c>
    </row>
    <row r="373" s="2" customFormat="1" ht="24" customHeight="1" spans="2:21">
      <c r="B373" s="28" t="s">
        <v>25</v>
      </c>
      <c r="C373" s="29" t="s">
        <v>33</v>
      </c>
      <c r="D373" s="29" t="s">
        <v>27</v>
      </c>
      <c r="E373" s="29" t="s">
        <v>43</v>
      </c>
      <c r="F373" s="29"/>
      <c r="G373" s="29">
        <v>26</v>
      </c>
      <c r="H373" s="29"/>
      <c r="I373" s="29"/>
      <c r="J373" s="29"/>
      <c r="K373" s="29">
        <v>0</v>
      </c>
      <c r="L373" s="49"/>
      <c r="M373" s="50" t="s">
        <v>44</v>
      </c>
      <c r="N373" s="51"/>
      <c r="O373" s="52"/>
      <c r="P373" s="53"/>
      <c r="Q373" s="74">
        <f>K373*3</f>
        <v>0</v>
      </c>
      <c r="R373" s="75">
        <f t="shared" ref="R373" si="200">Q373*G373</f>
        <v>0</v>
      </c>
      <c r="S373" s="76">
        <f t="shared" si="165"/>
        <v>0.7</v>
      </c>
      <c r="T373" s="77">
        <f t="shared" si="198"/>
        <v>0</v>
      </c>
      <c r="U373" s="78">
        <f t="shared" si="199"/>
        <v>0</v>
      </c>
    </row>
    <row r="374" s="2" customFormat="1" ht="24" customHeight="1" spans="2:24">
      <c r="B374" s="28" t="s">
        <v>25</v>
      </c>
      <c r="C374" s="29" t="s">
        <v>33</v>
      </c>
      <c r="D374" s="29" t="s">
        <v>66</v>
      </c>
      <c r="E374" s="29" t="s">
        <v>43</v>
      </c>
      <c r="F374" s="29"/>
      <c r="G374" s="29">
        <v>26</v>
      </c>
      <c r="H374" s="29"/>
      <c r="I374" s="29"/>
      <c r="J374" s="29"/>
      <c r="K374" s="29">
        <v>0</v>
      </c>
      <c r="L374" s="49"/>
      <c r="M374" s="50" t="s">
        <v>44</v>
      </c>
      <c r="N374" s="51"/>
      <c r="O374" s="52"/>
      <c r="P374" s="53"/>
      <c r="Q374" s="74">
        <f>K374</f>
        <v>0</v>
      </c>
      <c r="R374" s="75">
        <f t="shared" ref="R374" si="201">Q374*G374</f>
        <v>0</v>
      </c>
      <c r="S374" s="76">
        <f>$S$7</f>
        <v>0.7</v>
      </c>
      <c r="T374" s="77">
        <f t="shared" ref="T374" si="202">S374*R374</f>
        <v>0</v>
      </c>
      <c r="U374" s="78">
        <f t="shared" ref="U374" si="203">R374-T374</f>
        <v>0</v>
      </c>
      <c r="X374" s="81"/>
    </row>
    <row r="375" s="2" customFormat="1" ht="24" customHeight="1" spans="2:24">
      <c r="B375" s="28" t="s">
        <v>90</v>
      </c>
      <c r="C375" s="29" t="s">
        <v>26</v>
      </c>
      <c r="D375" s="29"/>
      <c r="E375" s="29" t="s">
        <v>28</v>
      </c>
      <c r="F375" s="29"/>
      <c r="G375" s="29">
        <v>1</v>
      </c>
      <c r="H375" s="29"/>
      <c r="I375" s="29"/>
      <c r="J375" s="29"/>
      <c r="K375" s="29">
        <v>1</v>
      </c>
      <c r="L375" s="49" t="s">
        <v>29</v>
      </c>
      <c r="M375" s="50" t="s">
        <v>91</v>
      </c>
      <c r="N375" s="51"/>
      <c r="O375" s="52"/>
      <c r="P375" s="53"/>
      <c r="Q375" s="74">
        <f t="shared" ref="Q375:Q447" si="204">K375</f>
        <v>1</v>
      </c>
      <c r="R375" s="75">
        <f t="shared" ref="R375:R447" si="205">Q375*G375</f>
        <v>1</v>
      </c>
      <c r="S375" s="76">
        <f t="shared" ref="S375:S384" si="206">$S$7</f>
        <v>0.7</v>
      </c>
      <c r="T375" s="77">
        <f t="shared" ref="T375:T399" si="207">S375*R375</f>
        <v>0.7</v>
      </c>
      <c r="U375" s="78">
        <f t="shared" ref="U375:U399" si="208">R375-T375</f>
        <v>0.3</v>
      </c>
      <c r="X375" s="81"/>
    </row>
    <row r="376" s="2" customFormat="1" ht="24" customHeight="1" spans="2:24">
      <c r="B376" s="28" t="s">
        <v>90</v>
      </c>
      <c r="C376" s="29" t="s">
        <v>26</v>
      </c>
      <c r="D376" s="29"/>
      <c r="E376" s="29" t="s">
        <v>28</v>
      </c>
      <c r="F376" s="29"/>
      <c r="G376" s="29">
        <v>1</v>
      </c>
      <c r="H376" s="29"/>
      <c r="I376" s="29"/>
      <c r="J376" s="29"/>
      <c r="K376" s="29">
        <v>1</v>
      </c>
      <c r="L376" s="49" t="s">
        <v>29</v>
      </c>
      <c r="M376" s="50" t="s">
        <v>91</v>
      </c>
      <c r="N376" s="51"/>
      <c r="O376" s="52"/>
      <c r="P376" s="53"/>
      <c r="Q376" s="74">
        <f t="shared" si="204"/>
        <v>1</v>
      </c>
      <c r="R376" s="75">
        <f t="shared" si="205"/>
        <v>1</v>
      </c>
      <c r="S376" s="76">
        <f t="shared" si="206"/>
        <v>0.7</v>
      </c>
      <c r="T376" s="77">
        <f t="shared" si="207"/>
        <v>0.7</v>
      </c>
      <c r="U376" s="78">
        <f t="shared" si="208"/>
        <v>0.3</v>
      </c>
      <c r="X376" s="81"/>
    </row>
    <row r="377" s="2" customFormat="1" ht="24" customHeight="1" spans="2:24">
      <c r="B377" s="28" t="s">
        <v>90</v>
      </c>
      <c r="C377" s="29" t="s">
        <v>33</v>
      </c>
      <c r="D377" s="29"/>
      <c r="E377" s="29" t="s">
        <v>34</v>
      </c>
      <c r="F377" s="29"/>
      <c r="G377" s="29">
        <v>2</v>
      </c>
      <c r="H377" s="29"/>
      <c r="I377" s="29"/>
      <c r="J377" s="29"/>
      <c r="K377" s="29">
        <v>1</v>
      </c>
      <c r="L377" s="49" t="s">
        <v>29</v>
      </c>
      <c r="M377" s="50" t="s">
        <v>91</v>
      </c>
      <c r="N377" s="51"/>
      <c r="O377" s="52"/>
      <c r="P377" s="53"/>
      <c r="Q377" s="74">
        <f t="shared" si="204"/>
        <v>1</v>
      </c>
      <c r="R377" s="75">
        <f t="shared" si="205"/>
        <v>2</v>
      </c>
      <c r="S377" s="76">
        <f t="shared" si="206"/>
        <v>0.7</v>
      </c>
      <c r="T377" s="77">
        <f t="shared" si="207"/>
        <v>1.4</v>
      </c>
      <c r="U377" s="78">
        <f t="shared" si="208"/>
        <v>0.6</v>
      </c>
      <c r="X377" s="81"/>
    </row>
    <row r="378" s="2" customFormat="1" ht="24" customHeight="1" spans="2:24">
      <c r="B378" s="28" t="s">
        <v>90</v>
      </c>
      <c r="C378" s="29" t="s">
        <v>26</v>
      </c>
      <c r="D378" s="29"/>
      <c r="E378" s="29" t="s">
        <v>31</v>
      </c>
      <c r="F378" s="29"/>
      <c r="G378" s="29">
        <v>1</v>
      </c>
      <c r="H378" s="29"/>
      <c r="I378" s="29"/>
      <c r="J378" s="29"/>
      <c r="K378" s="29">
        <v>1</v>
      </c>
      <c r="L378" s="49" t="s">
        <v>29</v>
      </c>
      <c r="M378" s="50" t="s">
        <v>91</v>
      </c>
      <c r="N378" s="51"/>
      <c r="O378" s="52"/>
      <c r="P378" s="53"/>
      <c r="Q378" s="74">
        <f t="shared" si="204"/>
        <v>1</v>
      </c>
      <c r="R378" s="75">
        <f t="shared" si="205"/>
        <v>1</v>
      </c>
      <c r="S378" s="76">
        <f t="shared" si="206"/>
        <v>0.7</v>
      </c>
      <c r="T378" s="77">
        <f t="shared" si="207"/>
        <v>0.7</v>
      </c>
      <c r="U378" s="78">
        <f t="shared" si="208"/>
        <v>0.3</v>
      </c>
      <c r="X378" s="81"/>
    </row>
    <row r="379" s="2" customFormat="1" ht="24" customHeight="1" spans="2:24">
      <c r="B379" s="28" t="s">
        <v>90</v>
      </c>
      <c r="C379" s="29" t="s">
        <v>26</v>
      </c>
      <c r="D379" s="29"/>
      <c r="E379" s="29" t="s">
        <v>32</v>
      </c>
      <c r="F379" s="29"/>
      <c r="G379" s="29">
        <v>1.5</v>
      </c>
      <c r="H379" s="29"/>
      <c r="I379" s="29"/>
      <c r="J379" s="29"/>
      <c r="K379" s="29">
        <v>1</v>
      </c>
      <c r="L379" s="49" t="s">
        <v>29</v>
      </c>
      <c r="M379" s="50" t="s">
        <v>91</v>
      </c>
      <c r="N379" s="51"/>
      <c r="O379" s="52"/>
      <c r="P379" s="53"/>
      <c r="Q379" s="74">
        <f t="shared" si="204"/>
        <v>1</v>
      </c>
      <c r="R379" s="75">
        <f t="shared" si="205"/>
        <v>1.5</v>
      </c>
      <c r="S379" s="76">
        <f t="shared" si="206"/>
        <v>0.7</v>
      </c>
      <c r="T379" s="77">
        <f t="shared" si="207"/>
        <v>1.05</v>
      </c>
      <c r="U379" s="78">
        <f t="shared" si="208"/>
        <v>0.45</v>
      </c>
      <c r="X379" s="81"/>
    </row>
    <row r="380" s="2" customFormat="1" ht="24" customHeight="1" spans="2:24">
      <c r="B380" s="28" t="s">
        <v>90</v>
      </c>
      <c r="C380" s="29" t="s">
        <v>26</v>
      </c>
      <c r="D380" s="29"/>
      <c r="E380" s="29" t="s">
        <v>31</v>
      </c>
      <c r="F380" s="29"/>
      <c r="G380" s="29">
        <v>1</v>
      </c>
      <c r="H380" s="29"/>
      <c r="I380" s="29"/>
      <c r="J380" s="29"/>
      <c r="K380" s="29">
        <v>1</v>
      </c>
      <c r="L380" s="49" t="s">
        <v>29</v>
      </c>
      <c r="M380" s="50" t="s">
        <v>91</v>
      </c>
      <c r="N380" s="51"/>
      <c r="O380" s="52"/>
      <c r="P380" s="53"/>
      <c r="Q380" s="74">
        <f t="shared" si="204"/>
        <v>1</v>
      </c>
      <c r="R380" s="75">
        <f t="shared" si="205"/>
        <v>1</v>
      </c>
      <c r="S380" s="76">
        <f t="shared" si="206"/>
        <v>0.7</v>
      </c>
      <c r="T380" s="77">
        <f t="shared" si="207"/>
        <v>0.7</v>
      </c>
      <c r="U380" s="78">
        <f t="shared" si="208"/>
        <v>0.3</v>
      </c>
      <c r="X380" s="81"/>
    </row>
    <row r="381" s="2" customFormat="1" ht="24" customHeight="1" spans="2:24">
      <c r="B381" s="28" t="s">
        <v>90</v>
      </c>
      <c r="C381" s="29" t="s">
        <v>33</v>
      </c>
      <c r="D381" s="29"/>
      <c r="E381" s="29" t="s">
        <v>38</v>
      </c>
      <c r="F381" s="29"/>
      <c r="G381" s="29">
        <v>5</v>
      </c>
      <c r="H381" s="29"/>
      <c r="I381" s="29"/>
      <c r="J381" s="29"/>
      <c r="K381" s="29">
        <v>1</v>
      </c>
      <c r="L381" s="49" t="s">
        <v>35</v>
      </c>
      <c r="M381" s="50" t="s">
        <v>91</v>
      </c>
      <c r="N381" s="51"/>
      <c r="O381" s="52"/>
      <c r="P381" s="53"/>
      <c r="Q381" s="74">
        <f t="shared" si="204"/>
        <v>1</v>
      </c>
      <c r="R381" s="75">
        <f t="shared" si="205"/>
        <v>5</v>
      </c>
      <c r="S381" s="76">
        <f t="shared" si="206"/>
        <v>0.7</v>
      </c>
      <c r="T381" s="77">
        <f t="shared" si="207"/>
        <v>3.5</v>
      </c>
      <c r="U381" s="78">
        <f t="shared" si="208"/>
        <v>1.5</v>
      </c>
      <c r="X381" s="81"/>
    </row>
    <row r="382" s="2" customFormat="1" ht="24" customHeight="1" spans="2:24">
      <c r="B382" s="28" t="s">
        <v>90</v>
      </c>
      <c r="C382" s="29" t="s">
        <v>33</v>
      </c>
      <c r="D382" s="29"/>
      <c r="E382" s="29" t="s">
        <v>38</v>
      </c>
      <c r="F382" s="29"/>
      <c r="G382" s="29">
        <v>5</v>
      </c>
      <c r="H382" s="29"/>
      <c r="I382" s="29"/>
      <c r="J382" s="29"/>
      <c r="K382" s="29">
        <v>3</v>
      </c>
      <c r="L382" s="49" t="s">
        <v>35</v>
      </c>
      <c r="M382" s="50" t="s">
        <v>91</v>
      </c>
      <c r="N382" s="51"/>
      <c r="O382" s="52"/>
      <c r="P382" s="53"/>
      <c r="Q382" s="74">
        <f t="shared" si="204"/>
        <v>3</v>
      </c>
      <c r="R382" s="75">
        <f t="shared" si="205"/>
        <v>15</v>
      </c>
      <c r="S382" s="76">
        <f t="shared" si="206"/>
        <v>0.7</v>
      </c>
      <c r="T382" s="77">
        <f t="shared" si="207"/>
        <v>10.5</v>
      </c>
      <c r="U382" s="78">
        <f t="shared" si="208"/>
        <v>4.5</v>
      </c>
      <c r="X382" s="81"/>
    </row>
    <row r="383" s="2" customFormat="1" ht="24" customHeight="1" spans="2:24">
      <c r="B383" s="28" t="s">
        <v>90</v>
      </c>
      <c r="C383" s="29" t="s">
        <v>33</v>
      </c>
      <c r="D383" s="29"/>
      <c r="E383" s="29" t="s">
        <v>38</v>
      </c>
      <c r="F383" s="29"/>
      <c r="G383" s="29">
        <v>5</v>
      </c>
      <c r="H383" s="29"/>
      <c r="I383" s="29"/>
      <c r="J383" s="29"/>
      <c r="K383" s="29">
        <v>1</v>
      </c>
      <c r="L383" s="49" t="s">
        <v>35</v>
      </c>
      <c r="M383" s="50" t="s">
        <v>91</v>
      </c>
      <c r="N383" s="51"/>
      <c r="O383" s="52"/>
      <c r="P383" s="53"/>
      <c r="Q383" s="74">
        <f t="shared" si="204"/>
        <v>1</v>
      </c>
      <c r="R383" s="75">
        <f t="shared" si="205"/>
        <v>5</v>
      </c>
      <c r="S383" s="76">
        <f t="shared" si="206"/>
        <v>0.7</v>
      </c>
      <c r="T383" s="77">
        <f t="shared" si="207"/>
        <v>3.5</v>
      </c>
      <c r="U383" s="78">
        <f t="shared" si="208"/>
        <v>1.5</v>
      </c>
      <c r="X383" s="81"/>
    </row>
    <row r="384" s="2" customFormat="1" ht="24" customHeight="1" spans="2:24">
      <c r="B384" s="28" t="s">
        <v>90</v>
      </c>
      <c r="C384" s="29" t="s">
        <v>33</v>
      </c>
      <c r="D384" s="29"/>
      <c r="E384" s="29" t="s">
        <v>37</v>
      </c>
      <c r="F384" s="29"/>
      <c r="G384" s="29">
        <v>4</v>
      </c>
      <c r="H384" s="29"/>
      <c r="I384" s="29"/>
      <c r="J384" s="29"/>
      <c r="K384" s="29">
        <v>1</v>
      </c>
      <c r="L384" s="49" t="s">
        <v>35</v>
      </c>
      <c r="M384" s="50" t="s">
        <v>91</v>
      </c>
      <c r="N384" s="51"/>
      <c r="O384" s="52"/>
      <c r="P384" s="53"/>
      <c r="Q384" s="74">
        <f t="shared" si="204"/>
        <v>1</v>
      </c>
      <c r="R384" s="75">
        <f t="shared" si="205"/>
        <v>4</v>
      </c>
      <c r="S384" s="76">
        <f t="shared" si="206"/>
        <v>0.7</v>
      </c>
      <c r="T384" s="77">
        <f t="shared" si="207"/>
        <v>2.8</v>
      </c>
      <c r="U384" s="78">
        <f t="shared" si="208"/>
        <v>1.2</v>
      </c>
      <c r="X384" s="81"/>
    </row>
    <row r="385" s="2" customFormat="1" ht="24" customHeight="1" spans="2:24">
      <c r="B385" s="28" t="s">
        <v>90</v>
      </c>
      <c r="C385" s="29" t="s">
        <v>33</v>
      </c>
      <c r="D385" s="29"/>
      <c r="E385" s="29" t="s">
        <v>34</v>
      </c>
      <c r="F385" s="29"/>
      <c r="G385" s="29">
        <v>2</v>
      </c>
      <c r="H385" s="29"/>
      <c r="I385" s="29"/>
      <c r="J385" s="29"/>
      <c r="K385" s="29">
        <v>1</v>
      </c>
      <c r="L385" s="49" t="s">
        <v>35</v>
      </c>
      <c r="M385" s="50" t="s">
        <v>91</v>
      </c>
      <c r="N385" s="51"/>
      <c r="O385" s="52"/>
      <c r="P385" s="53"/>
      <c r="Q385" s="74">
        <f t="shared" si="204"/>
        <v>1</v>
      </c>
      <c r="R385" s="75">
        <f t="shared" si="205"/>
        <v>2</v>
      </c>
      <c r="S385" s="76">
        <f t="shared" ref="S385:S394" si="209">$S$7</f>
        <v>0.7</v>
      </c>
      <c r="T385" s="77">
        <f t="shared" si="207"/>
        <v>1.4</v>
      </c>
      <c r="U385" s="78">
        <f t="shared" si="208"/>
        <v>0.6</v>
      </c>
      <c r="X385" s="81"/>
    </row>
    <row r="386" s="2" customFormat="1" ht="24" customHeight="1" spans="2:24">
      <c r="B386" s="28" t="s">
        <v>90</v>
      </c>
      <c r="C386" s="29" t="s">
        <v>33</v>
      </c>
      <c r="D386" s="29"/>
      <c r="E386" s="29" t="s">
        <v>34</v>
      </c>
      <c r="F386" s="29"/>
      <c r="G386" s="29">
        <v>2</v>
      </c>
      <c r="H386" s="29"/>
      <c r="I386" s="29"/>
      <c r="J386" s="29"/>
      <c r="K386" s="29">
        <v>1</v>
      </c>
      <c r="L386" s="49" t="s">
        <v>35</v>
      </c>
      <c r="M386" s="50" t="s">
        <v>91</v>
      </c>
      <c r="N386" s="51"/>
      <c r="O386" s="52"/>
      <c r="P386" s="53"/>
      <c r="Q386" s="74">
        <f t="shared" si="204"/>
        <v>1</v>
      </c>
      <c r="R386" s="75">
        <f t="shared" si="205"/>
        <v>2</v>
      </c>
      <c r="S386" s="76">
        <f t="shared" si="209"/>
        <v>0.7</v>
      </c>
      <c r="T386" s="77">
        <f t="shared" si="207"/>
        <v>1.4</v>
      </c>
      <c r="U386" s="78">
        <f t="shared" si="208"/>
        <v>0.6</v>
      </c>
      <c r="X386" s="81"/>
    </row>
    <row r="387" s="2" customFormat="1" ht="24" customHeight="1" spans="2:24">
      <c r="B387" s="28" t="s">
        <v>90</v>
      </c>
      <c r="C387" s="29" t="s">
        <v>26</v>
      </c>
      <c r="D387" s="29"/>
      <c r="E387" s="29" t="s">
        <v>28</v>
      </c>
      <c r="F387" s="29"/>
      <c r="G387" s="29">
        <v>1</v>
      </c>
      <c r="H387" s="29"/>
      <c r="I387" s="29"/>
      <c r="J387" s="29"/>
      <c r="K387" s="29">
        <v>1</v>
      </c>
      <c r="L387" s="49" t="s">
        <v>29</v>
      </c>
      <c r="M387" s="50" t="s">
        <v>91</v>
      </c>
      <c r="N387" s="51"/>
      <c r="O387" s="52"/>
      <c r="P387" s="53"/>
      <c r="Q387" s="74">
        <f t="shared" si="204"/>
        <v>1</v>
      </c>
      <c r="R387" s="75">
        <f t="shared" si="205"/>
        <v>1</v>
      </c>
      <c r="S387" s="76">
        <f t="shared" si="209"/>
        <v>0.7</v>
      </c>
      <c r="T387" s="77">
        <f t="shared" si="207"/>
        <v>0.7</v>
      </c>
      <c r="U387" s="78">
        <f t="shared" si="208"/>
        <v>0.3</v>
      </c>
      <c r="X387" s="81"/>
    </row>
    <row r="388" s="2" customFormat="1" ht="24" customHeight="1" spans="2:24">
      <c r="B388" s="28" t="s">
        <v>90</v>
      </c>
      <c r="C388" s="29" t="s">
        <v>26</v>
      </c>
      <c r="D388" s="29"/>
      <c r="E388" s="29" t="s">
        <v>28</v>
      </c>
      <c r="F388" s="29"/>
      <c r="G388" s="29">
        <v>1</v>
      </c>
      <c r="H388" s="29"/>
      <c r="I388" s="29"/>
      <c r="J388" s="29"/>
      <c r="K388" s="29">
        <v>1</v>
      </c>
      <c r="L388" s="49" t="s">
        <v>29</v>
      </c>
      <c r="M388" s="50" t="s">
        <v>91</v>
      </c>
      <c r="N388" s="51"/>
      <c r="O388" s="52"/>
      <c r="P388" s="53"/>
      <c r="Q388" s="74">
        <f t="shared" si="204"/>
        <v>1</v>
      </c>
      <c r="R388" s="75">
        <f t="shared" si="205"/>
        <v>1</v>
      </c>
      <c r="S388" s="76">
        <f t="shared" si="209"/>
        <v>0.7</v>
      </c>
      <c r="T388" s="77">
        <f t="shared" si="207"/>
        <v>0.7</v>
      </c>
      <c r="U388" s="78">
        <f t="shared" si="208"/>
        <v>0.3</v>
      </c>
      <c r="X388" s="81"/>
    </row>
    <row r="389" s="2" customFormat="1" ht="24" customHeight="1" spans="2:24">
      <c r="B389" s="28" t="s">
        <v>90</v>
      </c>
      <c r="C389" s="29" t="s">
        <v>33</v>
      </c>
      <c r="D389" s="29"/>
      <c r="E389" s="29" t="s">
        <v>34</v>
      </c>
      <c r="F389" s="29"/>
      <c r="G389" s="29">
        <v>2</v>
      </c>
      <c r="H389" s="29"/>
      <c r="I389" s="29"/>
      <c r="J389" s="29"/>
      <c r="K389" s="29">
        <v>1</v>
      </c>
      <c r="L389" s="49" t="s">
        <v>35</v>
      </c>
      <c r="M389" s="50" t="s">
        <v>91</v>
      </c>
      <c r="N389" s="51"/>
      <c r="O389" s="52"/>
      <c r="P389" s="53"/>
      <c r="Q389" s="74">
        <f t="shared" si="204"/>
        <v>1</v>
      </c>
      <c r="R389" s="75">
        <f t="shared" si="205"/>
        <v>2</v>
      </c>
      <c r="S389" s="76">
        <f t="shared" si="209"/>
        <v>0.7</v>
      </c>
      <c r="T389" s="77">
        <f t="shared" si="207"/>
        <v>1.4</v>
      </c>
      <c r="U389" s="78">
        <f t="shared" si="208"/>
        <v>0.6</v>
      </c>
      <c r="X389" s="81"/>
    </row>
    <row r="390" s="2" customFormat="1" ht="24" customHeight="1" spans="2:24">
      <c r="B390" s="28" t="s">
        <v>90</v>
      </c>
      <c r="C390" s="29" t="s">
        <v>26</v>
      </c>
      <c r="D390" s="29"/>
      <c r="E390" s="29" t="s">
        <v>31</v>
      </c>
      <c r="F390" s="29"/>
      <c r="G390" s="29">
        <v>1</v>
      </c>
      <c r="H390" s="29"/>
      <c r="I390" s="29"/>
      <c r="J390" s="29"/>
      <c r="K390" s="29">
        <v>1</v>
      </c>
      <c r="L390" s="49" t="s">
        <v>29</v>
      </c>
      <c r="M390" s="50" t="s">
        <v>91</v>
      </c>
      <c r="N390" s="51"/>
      <c r="O390" s="52"/>
      <c r="P390" s="53"/>
      <c r="Q390" s="74">
        <f t="shared" si="204"/>
        <v>1</v>
      </c>
      <c r="R390" s="75">
        <f t="shared" si="205"/>
        <v>1</v>
      </c>
      <c r="S390" s="76">
        <f t="shared" si="209"/>
        <v>0.7</v>
      </c>
      <c r="T390" s="77">
        <f t="shared" si="207"/>
        <v>0.7</v>
      </c>
      <c r="U390" s="78">
        <f t="shared" si="208"/>
        <v>0.3</v>
      </c>
      <c r="X390" s="81"/>
    </row>
    <row r="391" s="2" customFormat="1" ht="24" customHeight="1" spans="2:24">
      <c r="B391" s="28" t="s">
        <v>90</v>
      </c>
      <c r="C391" s="29" t="s">
        <v>33</v>
      </c>
      <c r="D391" s="29"/>
      <c r="E391" s="29" t="s">
        <v>37</v>
      </c>
      <c r="F391" s="29"/>
      <c r="G391" s="29">
        <v>4</v>
      </c>
      <c r="H391" s="29"/>
      <c r="I391" s="29"/>
      <c r="J391" s="29"/>
      <c r="K391" s="29">
        <v>1</v>
      </c>
      <c r="L391" s="49" t="s">
        <v>35</v>
      </c>
      <c r="M391" s="50" t="s">
        <v>91</v>
      </c>
      <c r="N391" s="51"/>
      <c r="O391" s="52"/>
      <c r="P391" s="53"/>
      <c r="Q391" s="74">
        <f t="shared" si="204"/>
        <v>1</v>
      </c>
      <c r="R391" s="75">
        <f t="shared" si="205"/>
        <v>4</v>
      </c>
      <c r="S391" s="76">
        <f t="shared" si="209"/>
        <v>0.7</v>
      </c>
      <c r="T391" s="77">
        <f t="shared" si="207"/>
        <v>2.8</v>
      </c>
      <c r="U391" s="78">
        <f t="shared" si="208"/>
        <v>1.2</v>
      </c>
      <c r="X391" s="81"/>
    </row>
    <row r="392" s="2" customFormat="1" ht="24" customHeight="1" spans="2:24">
      <c r="B392" s="28" t="s">
        <v>90</v>
      </c>
      <c r="C392" s="29" t="s">
        <v>33</v>
      </c>
      <c r="D392" s="29"/>
      <c r="E392" s="29" t="s">
        <v>37</v>
      </c>
      <c r="F392" s="29"/>
      <c r="G392" s="29">
        <v>4</v>
      </c>
      <c r="H392" s="29"/>
      <c r="I392" s="29"/>
      <c r="J392" s="29"/>
      <c r="K392" s="29">
        <v>2</v>
      </c>
      <c r="L392" s="49" t="s">
        <v>35</v>
      </c>
      <c r="M392" s="50" t="s">
        <v>91</v>
      </c>
      <c r="N392" s="51"/>
      <c r="O392" s="52"/>
      <c r="P392" s="53"/>
      <c r="Q392" s="74">
        <f t="shared" si="204"/>
        <v>2</v>
      </c>
      <c r="R392" s="75">
        <f t="shared" si="205"/>
        <v>8</v>
      </c>
      <c r="S392" s="76">
        <f t="shared" si="209"/>
        <v>0.7</v>
      </c>
      <c r="T392" s="77">
        <f t="shared" si="207"/>
        <v>5.6</v>
      </c>
      <c r="U392" s="78">
        <f t="shared" si="208"/>
        <v>2.4</v>
      </c>
      <c r="X392" s="81"/>
    </row>
    <row r="393" s="2" customFormat="1" ht="24" customHeight="1" spans="2:24">
      <c r="B393" s="28" t="s">
        <v>90</v>
      </c>
      <c r="C393" s="29" t="s">
        <v>26</v>
      </c>
      <c r="D393" s="29"/>
      <c r="E393" s="29" t="s">
        <v>28</v>
      </c>
      <c r="F393" s="29"/>
      <c r="G393" s="29">
        <v>1</v>
      </c>
      <c r="H393" s="29"/>
      <c r="I393" s="29"/>
      <c r="J393" s="29"/>
      <c r="K393" s="29">
        <v>1</v>
      </c>
      <c r="L393" s="49" t="s">
        <v>29</v>
      </c>
      <c r="M393" s="50" t="s">
        <v>91</v>
      </c>
      <c r="N393" s="51"/>
      <c r="O393" s="52"/>
      <c r="P393" s="53"/>
      <c r="Q393" s="74">
        <f t="shared" si="204"/>
        <v>1</v>
      </c>
      <c r="R393" s="75">
        <f t="shared" si="205"/>
        <v>1</v>
      </c>
      <c r="S393" s="76">
        <f t="shared" si="209"/>
        <v>0.7</v>
      </c>
      <c r="T393" s="77">
        <f t="shared" si="207"/>
        <v>0.7</v>
      </c>
      <c r="U393" s="78">
        <f t="shared" si="208"/>
        <v>0.3</v>
      </c>
      <c r="X393" s="81"/>
    </row>
    <row r="394" s="2" customFormat="1" ht="24" customHeight="1" spans="2:24">
      <c r="B394" s="28" t="s">
        <v>90</v>
      </c>
      <c r="C394" s="29" t="s">
        <v>33</v>
      </c>
      <c r="D394" s="29"/>
      <c r="E394" s="29" t="s">
        <v>36</v>
      </c>
      <c r="F394" s="29"/>
      <c r="G394" s="29">
        <v>3</v>
      </c>
      <c r="H394" s="29"/>
      <c r="I394" s="29"/>
      <c r="J394" s="29"/>
      <c r="K394" s="29">
        <v>1</v>
      </c>
      <c r="L394" s="49" t="s">
        <v>35</v>
      </c>
      <c r="M394" s="50" t="s">
        <v>91</v>
      </c>
      <c r="N394" s="51"/>
      <c r="O394" s="52"/>
      <c r="P394" s="53"/>
      <c r="Q394" s="74">
        <f t="shared" si="204"/>
        <v>1</v>
      </c>
      <c r="R394" s="75">
        <f t="shared" si="205"/>
        <v>3</v>
      </c>
      <c r="S394" s="76">
        <f t="shared" si="209"/>
        <v>0.7</v>
      </c>
      <c r="T394" s="77">
        <f t="shared" si="207"/>
        <v>2.1</v>
      </c>
      <c r="U394" s="78">
        <f t="shared" si="208"/>
        <v>0.9</v>
      </c>
      <c r="X394" s="81"/>
    </row>
    <row r="395" s="2" customFormat="1" ht="24" customHeight="1" spans="2:24">
      <c r="B395" s="28" t="s">
        <v>90</v>
      </c>
      <c r="C395" s="29" t="s">
        <v>26</v>
      </c>
      <c r="D395" s="29"/>
      <c r="E395" s="29" t="s">
        <v>31</v>
      </c>
      <c r="F395" s="29"/>
      <c r="G395" s="29">
        <v>1</v>
      </c>
      <c r="H395" s="29"/>
      <c r="I395" s="29"/>
      <c r="J395" s="29"/>
      <c r="K395" s="29">
        <v>2</v>
      </c>
      <c r="L395" s="49" t="s">
        <v>29</v>
      </c>
      <c r="M395" s="50" t="s">
        <v>91</v>
      </c>
      <c r="N395" s="51"/>
      <c r="O395" s="52"/>
      <c r="P395" s="53"/>
      <c r="Q395" s="74">
        <f t="shared" si="204"/>
        <v>2</v>
      </c>
      <c r="R395" s="75">
        <f t="shared" si="205"/>
        <v>2</v>
      </c>
      <c r="S395" s="76">
        <f t="shared" ref="S395:S404" si="210">$S$7</f>
        <v>0.7</v>
      </c>
      <c r="T395" s="77">
        <f t="shared" si="207"/>
        <v>1.4</v>
      </c>
      <c r="U395" s="78">
        <f t="shared" si="208"/>
        <v>0.6</v>
      </c>
      <c r="X395" s="81"/>
    </row>
    <row r="396" s="2" customFormat="1" ht="24" customHeight="1" spans="2:24">
      <c r="B396" s="28" t="s">
        <v>90</v>
      </c>
      <c r="C396" s="29" t="s">
        <v>26</v>
      </c>
      <c r="D396" s="29"/>
      <c r="E396" s="29" t="s">
        <v>31</v>
      </c>
      <c r="F396" s="29"/>
      <c r="G396" s="29">
        <v>1</v>
      </c>
      <c r="H396" s="29"/>
      <c r="I396" s="29"/>
      <c r="J396" s="29"/>
      <c r="K396" s="29">
        <v>1</v>
      </c>
      <c r="L396" s="49" t="s">
        <v>29</v>
      </c>
      <c r="M396" s="50" t="s">
        <v>91</v>
      </c>
      <c r="N396" s="51"/>
      <c r="O396" s="52"/>
      <c r="P396" s="53"/>
      <c r="Q396" s="74">
        <f t="shared" si="204"/>
        <v>1</v>
      </c>
      <c r="R396" s="75">
        <f t="shared" si="205"/>
        <v>1</v>
      </c>
      <c r="S396" s="76">
        <f t="shared" si="210"/>
        <v>0.7</v>
      </c>
      <c r="T396" s="77">
        <f t="shared" si="207"/>
        <v>0.7</v>
      </c>
      <c r="U396" s="78">
        <f t="shared" si="208"/>
        <v>0.3</v>
      </c>
      <c r="X396" s="81"/>
    </row>
    <row r="397" s="2" customFormat="1" ht="24" customHeight="1" spans="2:24">
      <c r="B397" s="28" t="s">
        <v>90</v>
      </c>
      <c r="C397" s="29" t="s">
        <v>33</v>
      </c>
      <c r="D397" s="29"/>
      <c r="E397" s="29" t="s">
        <v>38</v>
      </c>
      <c r="F397" s="29"/>
      <c r="G397" s="29">
        <v>5</v>
      </c>
      <c r="H397" s="29"/>
      <c r="I397" s="29"/>
      <c r="J397" s="29"/>
      <c r="K397" s="29">
        <v>4</v>
      </c>
      <c r="L397" s="49" t="s">
        <v>35</v>
      </c>
      <c r="M397" s="50" t="s">
        <v>91</v>
      </c>
      <c r="N397" s="51"/>
      <c r="O397" s="52"/>
      <c r="P397" s="53"/>
      <c r="Q397" s="74">
        <f t="shared" si="204"/>
        <v>4</v>
      </c>
      <c r="R397" s="75">
        <f t="shared" si="205"/>
        <v>20</v>
      </c>
      <c r="S397" s="76">
        <f t="shared" si="210"/>
        <v>0.7</v>
      </c>
      <c r="T397" s="77">
        <f t="shared" si="207"/>
        <v>14</v>
      </c>
      <c r="U397" s="78">
        <f t="shared" si="208"/>
        <v>6</v>
      </c>
      <c r="X397" s="81"/>
    </row>
    <row r="398" s="2" customFormat="1" ht="24" customHeight="1" spans="2:24">
      <c r="B398" s="28" t="s">
        <v>90</v>
      </c>
      <c r="C398" s="29" t="s">
        <v>33</v>
      </c>
      <c r="D398" s="29"/>
      <c r="E398" s="29" t="s">
        <v>38</v>
      </c>
      <c r="F398" s="29"/>
      <c r="G398" s="29">
        <v>5</v>
      </c>
      <c r="H398" s="29"/>
      <c r="I398" s="29"/>
      <c r="J398" s="29"/>
      <c r="K398" s="29">
        <v>1</v>
      </c>
      <c r="L398" s="49" t="s">
        <v>35</v>
      </c>
      <c r="M398" s="50" t="s">
        <v>91</v>
      </c>
      <c r="N398" s="51"/>
      <c r="O398" s="52"/>
      <c r="P398" s="53"/>
      <c r="Q398" s="74">
        <f t="shared" si="204"/>
        <v>1</v>
      </c>
      <c r="R398" s="75">
        <f t="shared" si="205"/>
        <v>5</v>
      </c>
      <c r="S398" s="76">
        <f t="shared" si="210"/>
        <v>0.7</v>
      </c>
      <c r="T398" s="77">
        <f t="shared" si="207"/>
        <v>3.5</v>
      </c>
      <c r="U398" s="78">
        <f t="shared" si="208"/>
        <v>1.5</v>
      </c>
      <c r="X398" s="81"/>
    </row>
    <row r="399" s="2" customFormat="1" ht="24" customHeight="1" spans="2:24">
      <c r="B399" s="28" t="s">
        <v>90</v>
      </c>
      <c r="C399" s="29" t="s">
        <v>33</v>
      </c>
      <c r="D399" s="29"/>
      <c r="E399" s="29" t="s">
        <v>34</v>
      </c>
      <c r="F399" s="29"/>
      <c r="G399" s="29">
        <v>2</v>
      </c>
      <c r="H399" s="29"/>
      <c r="I399" s="29"/>
      <c r="J399" s="29"/>
      <c r="K399" s="29">
        <v>1</v>
      </c>
      <c r="L399" s="49" t="s">
        <v>35</v>
      </c>
      <c r="M399" s="50" t="s">
        <v>91</v>
      </c>
      <c r="N399" s="51"/>
      <c r="O399" s="52"/>
      <c r="P399" s="53"/>
      <c r="Q399" s="74">
        <f t="shared" si="204"/>
        <v>1</v>
      </c>
      <c r="R399" s="75">
        <f t="shared" si="205"/>
        <v>2</v>
      </c>
      <c r="S399" s="76">
        <f t="shared" si="210"/>
        <v>0.7</v>
      </c>
      <c r="T399" s="77">
        <f t="shared" si="207"/>
        <v>1.4</v>
      </c>
      <c r="U399" s="78">
        <f t="shared" si="208"/>
        <v>0.6</v>
      </c>
      <c r="X399" s="81"/>
    </row>
    <row r="400" s="2" customFormat="1" ht="24" customHeight="1" spans="2:24">
      <c r="B400" s="28" t="s">
        <v>90</v>
      </c>
      <c r="C400" s="29" t="s">
        <v>33</v>
      </c>
      <c r="D400" s="29"/>
      <c r="E400" s="29" t="s">
        <v>43</v>
      </c>
      <c r="F400" s="29"/>
      <c r="G400" s="29">
        <v>26</v>
      </c>
      <c r="H400" s="29"/>
      <c r="I400" s="29"/>
      <c r="J400" s="29"/>
      <c r="K400" s="29">
        <v>1</v>
      </c>
      <c r="L400" s="49"/>
      <c r="M400" s="50" t="s">
        <v>92</v>
      </c>
      <c r="N400" s="51"/>
      <c r="O400" s="52"/>
      <c r="P400" s="53"/>
      <c r="Q400" s="74">
        <f t="shared" si="204"/>
        <v>1</v>
      </c>
      <c r="R400" s="75">
        <f t="shared" si="205"/>
        <v>26</v>
      </c>
      <c r="S400" s="76">
        <f t="shared" si="210"/>
        <v>0.7</v>
      </c>
      <c r="T400" s="77">
        <f t="shared" ref="T400" si="211">S400*R400</f>
        <v>18.2</v>
      </c>
      <c r="U400" s="78">
        <f t="shared" ref="U400" si="212">R400-T400</f>
        <v>7.8</v>
      </c>
      <c r="X400" s="81"/>
    </row>
    <row r="401" s="2" customFormat="1" ht="24" customHeight="1" spans="2:24">
      <c r="B401" s="28" t="s">
        <v>90</v>
      </c>
      <c r="C401" s="29" t="s">
        <v>33</v>
      </c>
      <c r="D401" s="29"/>
      <c r="E401" s="29" t="s">
        <v>34</v>
      </c>
      <c r="F401" s="29"/>
      <c r="G401" s="29">
        <v>2</v>
      </c>
      <c r="H401" s="29"/>
      <c r="I401" s="29"/>
      <c r="J401" s="29"/>
      <c r="K401" s="29">
        <v>2</v>
      </c>
      <c r="L401" s="49"/>
      <c r="M401" s="50" t="s">
        <v>68</v>
      </c>
      <c r="N401" s="51"/>
      <c r="O401" s="52"/>
      <c r="P401" s="53"/>
      <c r="Q401" s="74">
        <f t="shared" si="204"/>
        <v>2</v>
      </c>
      <c r="R401" s="75">
        <f t="shared" si="205"/>
        <v>4</v>
      </c>
      <c r="S401" s="76">
        <f t="shared" si="210"/>
        <v>0.7</v>
      </c>
      <c r="T401" s="77">
        <f t="shared" ref="T401:T420" si="213">S401*R401</f>
        <v>2.8</v>
      </c>
      <c r="U401" s="78">
        <f t="shared" ref="U401:U420" si="214">R401-T401</f>
        <v>1.2</v>
      </c>
      <c r="X401" s="81"/>
    </row>
    <row r="402" s="2" customFormat="1" ht="24" customHeight="1" spans="2:24">
      <c r="B402" s="28" t="s">
        <v>90</v>
      </c>
      <c r="C402" s="29" t="s">
        <v>33</v>
      </c>
      <c r="D402" s="29"/>
      <c r="E402" s="29" t="s">
        <v>34</v>
      </c>
      <c r="F402" s="29"/>
      <c r="G402" s="29">
        <v>2</v>
      </c>
      <c r="H402" s="29"/>
      <c r="I402" s="29"/>
      <c r="J402" s="29"/>
      <c r="K402" s="29">
        <v>6</v>
      </c>
      <c r="L402" s="49"/>
      <c r="M402" s="50" t="s">
        <v>68</v>
      </c>
      <c r="N402" s="51"/>
      <c r="O402" s="52"/>
      <c r="P402" s="53"/>
      <c r="Q402" s="74">
        <f t="shared" si="204"/>
        <v>6</v>
      </c>
      <c r="R402" s="75">
        <f t="shared" si="205"/>
        <v>12</v>
      </c>
      <c r="S402" s="76">
        <f t="shared" si="210"/>
        <v>0.7</v>
      </c>
      <c r="T402" s="77">
        <f t="shared" si="213"/>
        <v>8.4</v>
      </c>
      <c r="U402" s="78">
        <f t="shared" si="214"/>
        <v>3.6</v>
      </c>
      <c r="X402" s="81"/>
    </row>
    <row r="403" s="2" customFormat="1" ht="24" customHeight="1" spans="2:24">
      <c r="B403" s="28" t="s">
        <v>90</v>
      </c>
      <c r="C403" s="29" t="s">
        <v>26</v>
      </c>
      <c r="D403" s="29"/>
      <c r="E403" s="29" t="s">
        <v>31</v>
      </c>
      <c r="F403" s="29"/>
      <c r="G403" s="29">
        <v>1</v>
      </c>
      <c r="H403" s="29"/>
      <c r="I403" s="29"/>
      <c r="J403" s="29"/>
      <c r="K403" s="29">
        <v>4</v>
      </c>
      <c r="L403" s="49"/>
      <c r="M403" s="50" t="s">
        <v>68</v>
      </c>
      <c r="N403" s="51"/>
      <c r="O403" s="52"/>
      <c r="P403" s="53"/>
      <c r="Q403" s="74">
        <f t="shared" si="204"/>
        <v>4</v>
      </c>
      <c r="R403" s="75">
        <f t="shared" si="205"/>
        <v>4</v>
      </c>
      <c r="S403" s="76">
        <f t="shared" si="210"/>
        <v>0.7</v>
      </c>
      <c r="T403" s="77">
        <f t="shared" si="213"/>
        <v>2.8</v>
      </c>
      <c r="U403" s="78">
        <f t="shared" si="214"/>
        <v>1.2</v>
      </c>
      <c r="X403" s="81"/>
    </row>
    <row r="404" s="2" customFormat="1" ht="24" customHeight="1" spans="2:24">
      <c r="B404" s="28" t="s">
        <v>90</v>
      </c>
      <c r="C404" s="29" t="s">
        <v>26</v>
      </c>
      <c r="D404" s="29"/>
      <c r="E404" s="29" t="s">
        <v>31</v>
      </c>
      <c r="F404" s="29"/>
      <c r="G404" s="29">
        <v>1</v>
      </c>
      <c r="H404" s="29"/>
      <c r="I404" s="29"/>
      <c r="J404" s="29"/>
      <c r="K404" s="29">
        <v>6</v>
      </c>
      <c r="L404" s="49"/>
      <c r="M404" s="50" t="s">
        <v>68</v>
      </c>
      <c r="N404" s="51"/>
      <c r="O404" s="52"/>
      <c r="P404" s="53"/>
      <c r="Q404" s="74">
        <f t="shared" si="204"/>
        <v>6</v>
      </c>
      <c r="R404" s="75">
        <f t="shared" si="205"/>
        <v>6</v>
      </c>
      <c r="S404" s="76">
        <f t="shared" si="210"/>
        <v>0.7</v>
      </c>
      <c r="T404" s="77">
        <f t="shared" si="213"/>
        <v>4.2</v>
      </c>
      <c r="U404" s="78">
        <f t="shared" si="214"/>
        <v>1.8</v>
      </c>
      <c r="X404" s="81"/>
    </row>
    <row r="405" s="2" customFormat="1" ht="24" customHeight="1" spans="2:24">
      <c r="B405" s="28" t="s">
        <v>90</v>
      </c>
      <c r="C405" s="29" t="s">
        <v>26</v>
      </c>
      <c r="D405" s="29"/>
      <c r="E405" s="29" t="s">
        <v>31</v>
      </c>
      <c r="F405" s="29"/>
      <c r="G405" s="29">
        <v>1</v>
      </c>
      <c r="H405" s="29"/>
      <c r="I405" s="29"/>
      <c r="J405" s="29"/>
      <c r="K405" s="29">
        <v>3</v>
      </c>
      <c r="L405" s="49"/>
      <c r="M405" s="50" t="s">
        <v>68</v>
      </c>
      <c r="N405" s="51"/>
      <c r="O405" s="52"/>
      <c r="P405" s="53"/>
      <c r="Q405" s="74">
        <f t="shared" si="204"/>
        <v>3</v>
      </c>
      <c r="R405" s="75">
        <f t="shared" si="205"/>
        <v>3</v>
      </c>
      <c r="S405" s="76">
        <f t="shared" ref="S405:S414" si="215">$S$7</f>
        <v>0.7</v>
      </c>
      <c r="T405" s="77">
        <f t="shared" si="213"/>
        <v>2.1</v>
      </c>
      <c r="U405" s="78">
        <f t="shared" si="214"/>
        <v>0.9</v>
      </c>
      <c r="X405" s="81"/>
    </row>
    <row r="406" s="2" customFormat="1" ht="24" customHeight="1" spans="2:24">
      <c r="B406" s="28" t="s">
        <v>90</v>
      </c>
      <c r="C406" s="29" t="s">
        <v>26</v>
      </c>
      <c r="D406" s="29"/>
      <c r="E406" s="29" t="s">
        <v>31</v>
      </c>
      <c r="F406" s="29"/>
      <c r="G406" s="29">
        <v>1</v>
      </c>
      <c r="H406" s="29"/>
      <c r="I406" s="29"/>
      <c r="J406" s="29"/>
      <c r="K406" s="29">
        <v>3</v>
      </c>
      <c r="L406" s="49"/>
      <c r="M406" s="50" t="s">
        <v>68</v>
      </c>
      <c r="N406" s="51"/>
      <c r="O406" s="52"/>
      <c r="P406" s="53"/>
      <c r="Q406" s="74">
        <f t="shared" si="204"/>
        <v>3</v>
      </c>
      <c r="R406" s="75">
        <f t="shared" si="205"/>
        <v>3</v>
      </c>
      <c r="S406" s="76">
        <f t="shared" si="215"/>
        <v>0.7</v>
      </c>
      <c r="T406" s="77">
        <f t="shared" si="213"/>
        <v>2.1</v>
      </c>
      <c r="U406" s="78">
        <f t="shared" si="214"/>
        <v>0.9</v>
      </c>
      <c r="X406" s="81"/>
    </row>
    <row r="407" s="2" customFormat="1" ht="24" customHeight="1" spans="2:24">
      <c r="B407" s="28" t="s">
        <v>90</v>
      </c>
      <c r="C407" s="29" t="s">
        <v>33</v>
      </c>
      <c r="D407" s="29"/>
      <c r="E407" s="29" t="s">
        <v>39</v>
      </c>
      <c r="F407" s="29"/>
      <c r="G407" s="29">
        <v>2.5</v>
      </c>
      <c r="H407" s="29"/>
      <c r="I407" s="29"/>
      <c r="J407" s="29"/>
      <c r="K407" s="29">
        <v>2</v>
      </c>
      <c r="L407" s="49"/>
      <c r="M407" s="50" t="s">
        <v>68</v>
      </c>
      <c r="N407" s="51"/>
      <c r="O407" s="52"/>
      <c r="P407" s="53"/>
      <c r="Q407" s="74">
        <f t="shared" si="204"/>
        <v>2</v>
      </c>
      <c r="R407" s="75">
        <f t="shared" si="205"/>
        <v>5</v>
      </c>
      <c r="S407" s="76">
        <f t="shared" si="215"/>
        <v>0.7</v>
      </c>
      <c r="T407" s="77">
        <f t="shared" si="213"/>
        <v>3.5</v>
      </c>
      <c r="U407" s="78">
        <f t="shared" si="214"/>
        <v>1.5</v>
      </c>
      <c r="X407" s="81"/>
    </row>
    <row r="408" s="2" customFormat="1" ht="24" customHeight="1" spans="2:24">
      <c r="B408" s="28" t="s">
        <v>90</v>
      </c>
      <c r="C408" s="29" t="s">
        <v>26</v>
      </c>
      <c r="D408" s="29"/>
      <c r="E408" s="29" t="s">
        <v>28</v>
      </c>
      <c r="F408" s="29"/>
      <c r="G408" s="29">
        <v>1</v>
      </c>
      <c r="H408" s="29"/>
      <c r="I408" s="29"/>
      <c r="J408" s="29"/>
      <c r="K408" s="29">
        <v>3</v>
      </c>
      <c r="L408" s="49"/>
      <c r="M408" s="50" t="s">
        <v>68</v>
      </c>
      <c r="N408" s="51"/>
      <c r="O408" s="52"/>
      <c r="P408" s="53"/>
      <c r="Q408" s="74">
        <f t="shared" si="204"/>
        <v>3</v>
      </c>
      <c r="R408" s="75">
        <f t="shared" si="205"/>
        <v>3</v>
      </c>
      <c r="S408" s="76">
        <f t="shared" si="215"/>
        <v>0.7</v>
      </c>
      <c r="T408" s="77">
        <f t="shared" si="213"/>
        <v>2.1</v>
      </c>
      <c r="U408" s="78">
        <f t="shared" si="214"/>
        <v>0.9</v>
      </c>
      <c r="X408" s="81"/>
    </row>
    <row r="409" s="2" customFormat="1" ht="24" customHeight="1" spans="2:24">
      <c r="B409" s="28" t="s">
        <v>90</v>
      </c>
      <c r="C409" s="29" t="s">
        <v>26</v>
      </c>
      <c r="D409" s="29"/>
      <c r="E409" s="29" t="s">
        <v>32</v>
      </c>
      <c r="F409" s="29"/>
      <c r="G409" s="29">
        <v>1.5</v>
      </c>
      <c r="H409" s="29"/>
      <c r="I409" s="29"/>
      <c r="J409" s="29"/>
      <c r="K409" s="29">
        <v>2</v>
      </c>
      <c r="L409" s="49"/>
      <c r="M409" s="50" t="s">
        <v>68</v>
      </c>
      <c r="N409" s="51"/>
      <c r="O409" s="52"/>
      <c r="P409" s="53"/>
      <c r="Q409" s="74">
        <f t="shared" si="204"/>
        <v>2</v>
      </c>
      <c r="R409" s="75">
        <f t="shared" si="205"/>
        <v>3</v>
      </c>
      <c r="S409" s="76">
        <f t="shared" si="215"/>
        <v>0.7</v>
      </c>
      <c r="T409" s="77">
        <f t="shared" si="213"/>
        <v>2.1</v>
      </c>
      <c r="U409" s="78">
        <f t="shared" si="214"/>
        <v>0.9</v>
      </c>
      <c r="X409" s="81"/>
    </row>
    <row r="410" s="2" customFormat="1" ht="24" customHeight="1" spans="2:24">
      <c r="B410" s="28" t="s">
        <v>90</v>
      </c>
      <c r="C410" s="29" t="s">
        <v>26</v>
      </c>
      <c r="D410" s="29"/>
      <c r="E410" s="29" t="s">
        <v>28</v>
      </c>
      <c r="F410" s="29"/>
      <c r="G410" s="29">
        <v>1</v>
      </c>
      <c r="H410" s="29"/>
      <c r="I410" s="29"/>
      <c r="J410" s="29"/>
      <c r="K410" s="29">
        <v>3</v>
      </c>
      <c r="L410" s="49"/>
      <c r="M410" s="50" t="s">
        <v>68</v>
      </c>
      <c r="N410" s="51"/>
      <c r="O410" s="52"/>
      <c r="P410" s="53"/>
      <c r="Q410" s="74">
        <f t="shared" si="204"/>
        <v>3</v>
      </c>
      <c r="R410" s="75">
        <f t="shared" si="205"/>
        <v>3</v>
      </c>
      <c r="S410" s="76">
        <f t="shared" si="215"/>
        <v>0.7</v>
      </c>
      <c r="T410" s="77">
        <f t="shared" si="213"/>
        <v>2.1</v>
      </c>
      <c r="U410" s="78">
        <f t="shared" si="214"/>
        <v>0.9</v>
      </c>
      <c r="X410" s="81"/>
    </row>
    <row r="411" s="2" customFormat="1" ht="24" customHeight="1" spans="2:24">
      <c r="B411" s="28" t="s">
        <v>90</v>
      </c>
      <c r="C411" s="29" t="s">
        <v>26</v>
      </c>
      <c r="D411" s="29"/>
      <c r="E411" s="29" t="s">
        <v>28</v>
      </c>
      <c r="F411" s="29"/>
      <c r="G411" s="29">
        <v>1</v>
      </c>
      <c r="H411" s="29"/>
      <c r="I411" s="29"/>
      <c r="J411" s="29"/>
      <c r="K411" s="29">
        <v>3</v>
      </c>
      <c r="L411" s="49"/>
      <c r="M411" s="50" t="s">
        <v>68</v>
      </c>
      <c r="N411" s="51"/>
      <c r="O411" s="52"/>
      <c r="P411" s="53"/>
      <c r="Q411" s="74">
        <f t="shared" si="204"/>
        <v>3</v>
      </c>
      <c r="R411" s="75">
        <f t="shared" si="205"/>
        <v>3</v>
      </c>
      <c r="S411" s="76">
        <f t="shared" si="215"/>
        <v>0.7</v>
      </c>
      <c r="T411" s="77">
        <f t="shared" si="213"/>
        <v>2.1</v>
      </c>
      <c r="U411" s="78">
        <f t="shared" si="214"/>
        <v>0.9</v>
      </c>
      <c r="X411" s="81"/>
    </row>
    <row r="412" s="2" customFormat="1" ht="24" customHeight="1" spans="2:24">
      <c r="B412" s="28" t="s">
        <v>90</v>
      </c>
      <c r="C412" s="29" t="s">
        <v>26</v>
      </c>
      <c r="D412" s="29"/>
      <c r="E412" s="29" t="s">
        <v>32</v>
      </c>
      <c r="F412" s="29"/>
      <c r="G412" s="29">
        <v>1.5</v>
      </c>
      <c r="H412" s="29"/>
      <c r="I412" s="29"/>
      <c r="J412" s="29"/>
      <c r="K412" s="29">
        <v>2</v>
      </c>
      <c r="L412" s="49"/>
      <c r="M412" s="50" t="s">
        <v>68</v>
      </c>
      <c r="N412" s="51"/>
      <c r="O412" s="52"/>
      <c r="P412" s="53"/>
      <c r="Q412" s="74">
        <f t="shared" si="204"/>
        <v>2</v>
      </c>
      <c r="R412" s="75">
        <f t="shared" si="205"/>
        <v>3</v>
      </c>
      <c r="S412" s="76">
        <f t="shared" si="215"/>
        <v>0.7</v>
      </c>
      <c r="T412" s="77">
        <f t="shared" si="213"/>
        <v>2.1</v>
      </c>
      <c r="U412" s="78">
        <f t="shared" si="214"/>
        <v>0.9</v>
      </c>
      <c r="X412" s="81"/>
    </row>
    <row r="413" s="2" customFormat="1" ht="24" customHeight="1" spans="2:24">
      <c r="B413" s="28" t="s">
        <v>90</v>
      </c>
      <c r="C413" s="29" t="s">
        <v>33</v>
      </c>
      <c r="D413" s="29"/>
      <c r="E413" s="29" t="s">
        <v>39</v>
      </c>
      <c r="F413" s="29"/>
      <c r="G413" s="29">
        <v>2.5</v>
      </c>
      <c r="H413" s="29"/>
      <c r="I413" s="29"/>
      <c r="J413" s="29"/>
      <c r="K413" s="29">
        <v>4</v>
      </c>
      <c r="L413" s="49"/>
      <c r="M413" s="50" t="s">
        <v>68</v>
      </c>
      <c r="N413" s="51"/>
      <c r="O413" s="52"/>
      <c r="P413" s="53"/>
      <c r="Q413" s="74">
        <f t="shared" si="204"/>
        <v>4</v>
      </c>
      <c r="R413" s="75">
        <f t="shared" si="205"/>
        <v>10</v>
      </c>
      <c r="S413" s="76">
        <f t="shared" si="215"/>
        <v>0.7</v>
      </c>
      <c r="T413" s="77">
        <f t="shared" si="213"/>
        <v>7</v>
      </c>
      <c r="U413" s="78">
        <f t="shared" si="214"/>
        <v>3</v>
      </c>
      <c r="X413" s="81"/>
    </row>
    <row r="414" s="2" customFormat="1" ht="24" customHeight="1" spans="2:24">
      <c r="B414" s="28" t="s">
        <v>90</v>
      </c>
      <c r="C414" s="29" t="s">
        <v>26</v>
      </c>
      <c r="D414" s="29"/>
      <c r="E414" s="29" t="s">
        <v>32</v>
      </c>
      <c r="F414" s="29"/>
      <c r="G414" s="29">
        <v>1.5</v>
      </c>
      <c r="H414" s="29"/>
      <c r="I414" s="29"/>
      <c r="J414" s="29"/>
      <c r="K414" s="29">
        <v>4</v>
      </c>
      <c r="L414" s="49"/>
      <c r="M414" s="50" t="s">
        <v>68</v>
      </c>
      <c r="N414" s="51"/>
      <c r="O414" s="52"/>
      <c r="P414" s="53"/>
      <c r="Q414" s="74">
        <f t="shared" si="204"/>
        <v>4</v>
      </c>
      <c r="R414" s="75">
        <f t="shared" si="205"/>
        <v>6</v>
      </c>
      <c r="S414" s="76">
        <f t="shared" si="215"/>
        <v>0.7</v>
      </c>
      <c r="T414" s="77">
        <f t="shared" si="213"/>
        <v>4.2</v>
      </c>
      <c r="U414" s="78">
        <f t="shared" si="214"/>
        <v>1.8</v>
      </c>
      <c r="X414" s="81"/>
    </row>
    <row r="415" s="2" customFormat="1" ht="24" customHeight="1" spans="2:24">
      <c r="B415" s="28" t="s">
        <v>90</v>
      </c>
      <c r="C415" s="29" t="s">
        <v>26</v>
      </c>
      <c r="D415" s="29"/>
      <c r="E415" s="29" t="s">
        <v>32</v>
      </c>
      <c r="F415" s="29"/>
      <c r="G415" s="29">
        <v>1.5</v>
      </c>
      <c r="H415" s="29"/>
      <c r="I415" s="29"/>
      <c r="J415" s="29"/>
      <c r="K415" s="29">
        <v>5</v>
      </c>
      <c r="L415" s="49"/>
      <c r="M415" s="50" t="s">
        <v>68</v>
      </c>
      <c r="N415" s="51"/>
      <c r="O415" s="52"/>
      <c r="P415" s="53"/>
      <c r="Q415" s="74">
        <f t="shared" si="204"/>
        <v>5</v>
      </c>
      <c r="R415" s="75">
        <f t="shared" si="205"/>
        <v>7.5</v>
      </c>
      <c r="S415" s="76">
        <f t="shared" ref="S415:S424" si="216">$S$7</f>
        <v>0.7</v>
      </c>
      <c r="T415" s="77">
        <f t="shared" si="213"/>
        <v>5.25</v>
      </c>
      <c r="U415" s="78">
        <f t="shared" si="214"/>
        <v>2.25</v>
      </c>
      <c r="X415" s="81"/>
    </row>
    <row r="416" s="2" customFormat="1" ht="24" customHeight="1" spans="2:24">
      <c r="B416" s="28" t="s">
        <v>90</v>
      </c>
      <c r="C416" s="29" t="s">
        <v>26</v>
      </c>
      <c r="D416" s="29"/>
      <c r="E416" s="29" t="s">
        <v>32</v>
      </c>
      <c r="F416" s="29"/>
      <c r="G416" s="29">
        <v>1.5</v>
      </c>
      <c r="H416" s="29"/>
      <c r="I416" s="29"/>
      <c r="J416" s="29"/>
      <c r="K416" s="29">
        <v>2</v>
      </c>
      <c r="L416" s="49"/>
      <c r="M416" s="50" t="s">
        <v>68</v>
      </c>
      <c r="N416" s="51"/>
      <c r="O416" s="52"/>
      <c r="P416" s="53"/>
      <c r="Q416" s="74">
        <f t="shared" si="204"/>
        <v>2</v>
      </c>
      <c r="R416" s="75">
        <f t="shared" si="205"/>
        <v>3</v>
      </c>
      <c r="S416" s="76">
        <f t="shared" si="216"/>
        <v>0.7</v>
      </c>
      <c r="T416" s="77">
        <f t="shared" si="213"/>
        <v>2.1</v>
      </c>
      <c r="U416" s="78">
        <f t="shared" si="214"/>
        <v>0.9</v>
      </c>
      <c r="X416" s="81"/>
    </row>
    <row r="417" s="2" customFormat="1" ht="24" customHeight="1" spans="2:24">
      <c r="B417" s="28" t="s">
        <v>90</v>
      </c>
      <c r="C417" s="29" t="s">
        <v>26</v>
      </c>
      <c r="D417" s="29"/>
      <c r="E417" s="29" t="s">
        <v>31</v>
      </c>
      <c r="F417" s="29"/>
      <c r="G417" s="29">
        <v>1</v>
      </c>
      <c r="H417" s="29"/>
      <c r="I417" s="29"/>
      <c r="J417" s="29"/>
      <c r="K417" s="29">
        <v>5</v>
      </c>
      <c r="L417" s="49"/>
      <c r="M417" s="50" t="s">
        <v>68</v>
      </c>
      <c r="N417" s="51"/>
      <c r="O417" s="52"/>
      <c r="P417" s="53"/>
      <c r="Q417" s="74">
        <f t="shared" si="204"/>
        <v>5</v>
      </c>
      <c r="R417" s="75">
        <f t="shared" si="205"/>
        <v>5</v>
      </c>
      <c r="S417" s="76">
        <f t="shared" si="216"/>
        <v>0.7</v>
      </c>
      <c r="T417" s="77">
        <f t="shared" si="213"/>
        <v>3.5</v>
      </c>
      <c r="U417" s="78">
        <f t="shared" si="214"/>
        <v>1.5</v>
      </c>
      <c r="X417" s="81"/>
    </row>
    <row r="418" s="2" customFormat="1" ht="24" customHeight="1" spans="2:24">
      <c r="B418" s="28" t="s">
        <v>90</v>
      </c>
      <c r="C418" s="29" t="s">
        <v>33</v>
      </c>
      <c r="D418" s="29"/>
      <c r="E418" s="29" t="s">
        <v>34</v>
      </c>
      <c r="F418" s="29"/>
      <c r="G418" s="29">
        <v>2</v>
      </c>
      <c r="H418" s="29"/>
      <c r="I418" s="29"/>
      <c r="J418" s="29"/>
      <c r="K418" s="29">
        <v>4</v>
      </c>
      <c r="L418" s="49"/>
      <c r="M418" s="50" t="s">
        <v>68</v>
      </c>
      <c r="N418" s="51"/>
      <c r="O418" s="52"/>
      <c r="P418" s="53"/>
      <c r="Q418" s="74">
        <f t="shared" si="204"/>
        <v>4</v>
      </c>
      <c r="R418" s="75">
        <f t="shared" si="205"/>
        <v>8</v>
      </c>
      <c r="S418" s="76">
        <f t="shared" si="216"/>
        <v>0.7</v>
      </c>
      <c r="T418" s="77">
        <f t="shared" si="213"/>
        <v>5.6</v>
      </c>
      <c r="U418" s="78">
        <f t="shared" si="214"/>
        <v>2.4</v>
      </c>
      <c r="X418" s="81"/>
    </row>
    <row r="419" s="2" customFormat="1" ht="24" customHeight="1" spans="2:24">
      <c r="B419" s="28" t="s">
        <v>90</v>
      </c>
      <c r="C419" s="29" t="s">
        <v>33</v>
      </c>
      <c r="D419" s="29"/>
      <c r="E419" s="29" t="s">
        <v>34</v>
      </c>
      <c r="F419" s="29"/>
      <c r="G419" s="29">
        <v>2</v>
      </c>
      <c r="H419" s="29"/>
      <c r="I419" s="29"/>
      <c r="J419" s="29"/>
      <c r="K419" s="29">
        <v>2</v>
      </c>
      <c r="L419" s="49"/>
      <c r="M419" s="50" t="s">
        <v>68</v>
      </c>
      <c r="N419" s="51"/>
      <c r="O419" s="52"/>
      <c r="P419" s="53"/>
      <c r="Q419" s="74">
        <f t="shared" si="204"/>
        <v>2</v>
      </c>
      <c r="R419" s="75">
        <f t="shared" si="205"/>
        <v>4</v>
      </c>
      <c r="S419" s="76">
        <f t="shared" si="216"/>
        <v>0.7</v>
      </c>
      <c r="T419" s="77">
        <f t="shared" si="213"/>
        <v>2.8</v>
      </c>
      <c r="U419" s="78">
        <f t="shared" si="214"/>
        <v>1.2</v>
      </c>
      <c r="X419" s="81"/>
    </row>
    <row r="420" s="2" customFormat="1" ht="24" customHeight="1" spans="2:24">
      <c r="B420" s="28" t="s">
        <v>90</v>
      </c>
      <c r="C420" s="29" t="s">
        <v>33</v>
      </c>
      <c r="D420" s="29"/>
      <c r="E420" s="29" t="s">
        <v>38</v>
      </c>
      <c r="F420" s="29"/>
      <c r="G420" s="29">
        <v>5</v>
      </c>
      <c r="H420" s="29"/>
      <c r="I420" s="29"/>
      <c r="J420" s="29"/>
      <c r="K420" s="29">
        <v>2</v>
      </c>
      <c r="L420" s="49"/>
      <c r="M420" s="50" t="s">
        <v>68</v>
      </c>
      <c r="N420" s="51"/>
      <c r="O420" s="52"/>
      <c r="P420" s="53"/>
      <c r="Q420" s="74">
        <f t="shared" si="204"/>
        <v>2</v>
      </c>
      <c r="R420" s="75">
        <f t="shared" si="205"/>
        <v>10</v>
      </c>
      <c r="S420" s="76">
        <f t="shared" si="216"/>
        <v>0.7</v>
      </c>
      <c r="T420" s="77">
        <f t="shared" si="213"/>
        <v>7</v>
      </c>
      <c r="U420" s="78">
        <f t="shared" si="214"/>
        <v>3</v>
      </c>
      <c r="X420" s="81"/>
    </row>
    <row r="421" s="2" customFormat="1" ht="24" customHeight="1" spans="2:24">
      <c r="B421" s="28" t="s">
        <v>90</v>
      </c>
      <c r="C421" s="29" t="s">
        <v>33</v>
      </c>
      <c r="D421" s="29"/>
      <c r="E421" s="29" t="s">
        <v>72</v>
      </c>
      <c r="F421" s="29"/>
      <c r="G421" s="29">
        <v>6</v>
      </c>
      <c r="H421" s="29"/>
      <c r="I421" s="29"/>
      <c r="J421" s="29"/>
      <c r="K421" s="29">
        <v>4</v>
      </c>
      <c r="L421" s="49"/>
      <c r="M421" s="50" t="s">
        <v>93</v>
      </c>
      <c r="N421" s="51"/>
      <c r="O421" s="52"/>
      <c r="P421" s="53"/>
      <c r="Q421" s="74">
        <f t="shared" si="204"/>
        <v>4</v>
      </c>
      <c r="R421" s="75">
        <f t="shared" si="205"/>
        <v>24</v>
      </c>
      <c r="S421" s="76">
        <f t="shared" si="216"/>
        <v>0.7</v>
      </c>
      <c r="T421" s="77">
        <f t="shared" ref="T421:T434" si="217">S421*R421</f>
        <v>16.8</v>
      </c>
      <c r="U421" s="78">
        <f t="shared" ref="U421:U434" si="218">R421-T421</f>
        <v>7.2</v>
      </c>
      <c r="X421" s="81"/>
    </row>
    <row r="422" s="2" customFormat="1" ht="24" customHeight="1" spans="2:24">
      <c r="B422" s="28" t="s">
        <v>90</v>
      </c>
      <c r="C422" s="29" t="s">
        <v>33</v>
      </c>
      <c r="D422" s="29"/>
      <c r="E422" s="29" t="s">
        <v>72</v>
      </c>
      <c r="F422" s="29"/>
      <c r="G422" s="29">
        <v>6</v>
      </c>
      <c r="H422" s="29"/>
      <c r="I422" s="29"/>
      <c r="J422" s="29"/>
      <c r="K422" s="29">
        <v>3</v>
      </c>
      <c r="L422" s="49"/>
      <c r="M422" s="50" t="s">
        <v>93</v>
      </c>
      <c r="N422" s="51"/>
      <c r="O422" s="52"/>
      <c r="P422" s="53"/>
      <c r="Q422" s="74">
        <f t="shared" si="204"/>
        <v>3</v>
      </c>
      <c r="R422" s="75">
        <f t="shared" si="205"/>
        <v>18</v>
      </c>
      <c r="S422" s="76">
        <f t="shared" si="216"/>
        <v>0.7</v>
      </c>
      <c r="T422" s="77">
        <f t="shared" si="217"/>
        <v>12.6</v>
      </c>
      <c r="U422" s="78">
        <f t="shared" si="218"/>
        <v>5.4</v>
      </c>
      <c r="X422" s="81"/>
    </row>
    <row r="423" s="2" customFormat="1" ht="24" customHeight="1" spans="2:24">
      <c r="B423" s="28" t="s">
        <v>90</v>
      </c>
      <c r="C423" s="29" t="s">
        <v>26</v>
      </c>
      <c r="D423" s="29"/>
      <c r="E423" s="29" t="s">
        <v>32</v>
      </c>
      <c r="F423" s="29"/>
      <c r="G423" s="29">
        <v>1.5</v>
      </c>
      <c r="H423" s="29"/>
      <c r="I423" s="29"/>
      <c r="J423" s="29"/>
      <c r="K423" s="29">
        <v>4</v>
      </c>
      <c r="L423" s="49"/>
      <c r="M423" s="50" t="s">
        <v>93</v>
      </c>
      <c r="N423" s="51"/>
      <c r="O423" s="52"/>
      <c r="P423" s="53"/>
      <c r="Q423" s="74">
        <f t="shared" si="204"/>
        <v>4</v>
      </c>
      <c r="R423" s="75">
        <f t="shared" si="205"/>
        <v>6</v>
      </c>
      <c r="S423" s="76">
        <f t="shared" si="216"/>
        <v>0.7</v>
      </c>
      <c r="T423" s="77">
        <f t="shared" si="217"/>
        <v>4.2</v>
      </c>
      <c r="U423" s="78">
        <f t="shared" si="218"/>
        <v>1.8</v>
      </c>
      <c r="X423" s="81"/>
    </row>
    <row r="424" s="2" customFormat="1" ht="24" customHeight="1" spans="2:24">
      <c r="B424" s="28" t="s">
        <v>90</v>
      </c>
      <c r="C424" s="29" t="s">
        <v>26</v>
      </c>
      <c r="D424" s="29"/>
      <c r="E424" s="29" t="s">
        <v>32</v>
      </c>
      <c r="F424" s="29"/>
      <c r="G424" s="29">
        <v>1.5</v>
      </c>
      <c r="H424" s="29"/>
      <c r="I424" s="29"/>
      <c r="J424" s="29"/>
      <c r="K424" s="29">
        <v>4</v>
      </c>
      <c r="L424" s="49"/>
      <c r="M424" s="50" t="s">
        <v>93</v>
      </c>
      <c r="N424" s="51"/>
      <c r="O424" s="52"/>
      <c r="P424" s="53"/>
      <c r="Q424" s="74">
        <f t="shared" si="204"/>
        <v>4</v>
      </c>
      <c r="R424" s="75">
        <f t="shared" si="205"/>
        <v>6</v>
      </c>
      <c r="S424" s="76">
        <f t="shared" si="216"/>
        <v>0.7</v>
      </c>
      <c r="T424" s="77">
        <f t="shared" si="217"/>
        <v>4.2</v>
      </c>
      <c r="U424" s="78">
        <f t="shared" si="218"/>
        <v>1.8</v>
      </c>
      <c r="X424" s="81"/>
    </row>
    <row r="425" s="2" customFormat="1" ht="24" customHeight="1" spans="2:24">
      <c r="B425" s="28" t="s">
        <v>90</v>
      </c>
      <c r="C425" s="29" t="s">
        <v>33</v>
      </c>
      <c r="D425" s="29"/>
      <c r="E425" s="29" t="s">
        <v>38</v>
      </c>
      <c r="F425" s="29"/>
      <c r="G425" s="29">
        <v>5</v>
      </c>
      <c r="H425" s="29"/>
      <c r="I425" s="29"/>
      <c r="J425" s="29"/>
      <c r="K425" s="29">
        <v>2</v>
      </c>
      <c r="L425" s="49"/>
      <c r="M425" s="50" t="s">
        <v>93</v>
      </c>
      <c r="N425" s="51"/>
      <c r="O425" s="52"/>
      <c r="P425" s="53"/>
      <c r="Q425" s="74">
        <f t="shared" si="204"/>
        <v>2</v>
      </c>
      <c r="R425" s="75">
        <f t="shared" si="205"/>
        <v>10</v>
      </c>
      <c r="S425" s="76">
        <f t="shared" ref="S425:S434" si="219">$S$7</f>
        <v>0.7</v>
      </c>
      <c r="T425" s="77">
        <f t="shared" si="217"/>
        <v>7</v>
      </c>
      <c r="U425" s="78">
        <f t="shared" si="218"/>
        <v>3</v>
      </c>
      <c r="X425" s="81"/>
    </row>
    <row r="426" s="2" customFormat="1" ht="24" customHeight="1" spans="2:24">
      <c r="B426" s="28" t="s">
        <v>90</v>
      </c>
      <c r="C426" s="29" t="s">
        <v>33</v>
      </c>
      <c r="D426" s="29"/>
      <c r="E426" s="29" t="s">
        <v>38</v>
      </c>
      <c r="F426" s="29"/>
      <c r="G426" s="29">
        <v>5</v>
      </c>
      <c r="H426" s="29"/>
      <c r="I426" s="29"/>
      <c r="J426" s="29"/>
      <c r="K426" s="29">
        <v>2</v>
      </c>
      <c r="L426" s="49"/>
      <c r="M426" s="50" t="s">
        <v>93</v>
      </c>
      <c r="N426" s="51"/>
      <c r="O426" s="52"/>
      <c r="P426" s="53"/>
      <c r="Q426" s="74">
        <f t="shared" si="204"/>
        <v>2</v>
      </c>
      <c r="R426" s="75">
        <f t="shared" si="205"/>
        <v>10</v>
      </c>
      <c r="S426" s="76">
        <f t="shared" si="219"/>
        <v>0.7</v>
      </c>
      <c r="T426" s="77">
        <f t="shared" si="217"/>
        <v>7</v>
      </c>
      <c r="U426" s="78">
        <f t="shared" si="218"/>
        <v>3</v>
      </c>
      <c r="X426" s="81"/>
    </row>
    <row r="427" s="2" customFormat="1" ht="24" customHeight="1" spans="2:24">
      <c r="B427" s="28" t="s">
        <v>90</v>
      </c>
      <c r="C427" s="29" t="s">
        <v>33</v>
      </c>
      <c r="D427" s="29"/>
      <c r="E427" s="29" t="s">
        <v>39</v>
      </c>
      <c r="F427" s="29"/>
      <c r="G427" s="29">
        <v>2.5</v>
      </c>
      <c r="H427" s="29"/>
      <c r="I427" s="29"/>
      <c r="J427" s="29"/>
      <c r="K427" s="29">
        <v>1</v>
      </c>
      <c r="L427" s="49"/>
      <c r="M427" s="50" t="s">
        <v>93</v>
      </c>
      <c r="N427" s="51"/>
      <c r="O427" s="52"/>
      <c r="P427" s="53"/>
      <c r="Q427" s="74">
        <f t="shared" si="204"/>
        <v>1</v>
      </c>
      <c r="R427" s="75">
        <f t="shared" si="205"/>
        <v>2.5</v>
      </c>
      <c r="S427" s="76">
        <f t="shared" si="219"/>
        <v>0.7</v>
      </c>
      <c r="T427" s="77">
        <f t="shared" si="217"/>
        <v>1.75</v>
      </c>
      <c r="U427" s="78">
        <f t="shared" si="218"/>
        <v>0.75</v>
      </c>
      <c r="X427" s="81"/>
    </row>
    <row r="428" s="2" customFormat="1" ht="24" customHeight="1" spans="2:24">
      <c r="B428" s="28" t="s">
        <v>90</v>
      </c>
      <c r="C428" s="29" t="s">
        <v>33</v>
      </c>
      <c r="D428" s="29"/>
      <c r="E428" s="29" t="s">
        <v>72</v>
      </c>
      <c r="F428" s="29"/>
      <c r="G428" s="29">
        <v>6</v>
      </c>
      <c r="H428" s="29"/>
      <c r="I428" s="29"/>
      <c r="J428" s="29"/>
      <c r="K428" s="29">
        <v>1</v>
      </c>
      <c r="L428" s="49"/>
      <c r="M428" s="50" t="s">
        <v>93</v>
      </c>
      <c r="N428" s="51"/>
      <c r="O428" s="52"/>
      <c r="P428" s="53"/>
      <c r="Q428" s="74">
        <f t="shared" si="204"/>
        <v>1</v>
      </c>
      <c r="R428" s="75">
        <f t="shared" si="205"/>
        <v>6</v>
      </c>
      <c r="S428" s="76">
        <f t="shared" si="219"/>
        <v>0.7</v>
      </c>
      <c r="T428" s="77">
        <f t="shared" si="217"/>
        <v>4.2</v>
      </c>
      <c r="U428" s="78">
        <f t="shared" si="218"/>
        <v>1.8</v>
      </c>
      <c r="X428" s="81"/>
    </row>
    <row r="429" s="2" customFormat="1" ht="24" customHeight="1" spans="2:24">
      <c r="B429" s="28" t="s">
        <v>90</v>
      </c>
      <c r="C429" s="29" t="s">
        <v>26</v>
      </c>
      <c r="D429" s="29"/>
      <c r="E429" s="29" t="s">
        <v>32</v>
      </c>
      <c r="F429" s="29"/>
      <c r="G429" s="29">
        <v>1.5</v>
      </c>
      <c r="H429" s="29"/>
      <c r="I429" s="29"/>
      <c r="J429" s="29"/>
      <c r="K429" s="29">
        <v>4</v>
      </c>
      <c r="L429" s="49"/>
      <c r="M429" s="50" t="s">
        <v>93</v>
      </c>
      <c r="N429" s="51"/>
      <c r="O429" s="52"/>
      <c r="P429" s="53"/>
      <c r="Q429" s="74">
        <f t="shared" si="204"/>
        <v>4</v>
      </c>
      <c r="R429" s="75">
        <f t="shared" si="205"/>
        <v>6</v>
      </c>
      <c r="S429" s="76">
        <f t="shared" si="219"/>
        <v>0.7</v>
      </c>
      <c r="T429" s="77">
        <f t="shared" si="217"/>
        <v>4.2</v>
      </c>
      <c r="U429" s="78">
        <f t="shared" si="218"/>
        <v>1.8</v>
      </c>
      <c r="X429" s="81"/>
    </row>
    <row r="430" s="2" customFormat="1" ht="24" customHeight="1" spans="2:24">
      <c r="B430" s="28" t="s">
        <v>90</v>
      </c>
      <c r="C430" s="29" t="s">
        <v>33</v>
      </c>
      <c r="D430" s="29"/>
      <c r="E430" s="29" t="s">
        <v>38</v>
      </c>
      <c r="F430" s="29"/>
      <c r="G430" s="29">
        <v>5</v>
      </c>
      <c r="H430" s="29"/>
      <c r="I430" s="29"/>
      <c r="J430" s="29"/>
      <c r="K430" s="29">
        <v>2</v>
      </c>
      <c r="L430" s="49"/>
      <c r="M430" s="50" t="s">
        <v>93</v>
      </c>
      <c r="N430" s="51"/>
      <c r="O430" s="52"/>
      <c r="P430" s="53"/>
      <c r="Q430" s="74">
        <f t="shared" si="204"/>
        <v>2</v>
      </c>
      <c r="R430" s="75">
        <f t="shared" si="205"/>
        <v>10</v>
      </c>
      <c r="S430" s="76">
        <f t="shared" si="219"/>
        <v>0.7</v>
      </c>
      <c r="T430" s="77">
        <f t="shared" si="217"/>
        <v>7</v>
      </c>
      <c r="U430" s="78">
        <f t="shared" si="218"/>
        <v>3</v>
      </c>
      <c r="X430" s="81"/>
    </row>
    <row r="431" s="2" customFormat="1" ht="24" customHeight="1" spans="2:24">
      <c r="B431" s="28" t="s">
        <v>90</v>
      </c>
      <c r="C431" s="29" t="s">
        <v>33</v>
      </c>
      <c r="D431" s="29"/>
      <c r="E431" s="29" t="s">
        <v>38</v>
      </c>
      <c r="F431" s="29"/>
      <c r="G431" s="29">
        <v>5</v>
      </c>
      <c r="H431" s="29"/>
      <c r="I431" s="29"/>
      <c r="J431" s="29"/>
      <c r="K431" s="29">
        <v>1</v>
      </c>
      <c r="L431" s="49"/>
      <c r="M431" s="50" t="s">
        <v>93</v>
      </c>
      <c r="N431" s="51"/>
      <c r="O431" s="52"/>
      <c r="P431" s="53"/>
      <c r="Q431" s="74">
        <f t="shared" si="204"/>
        <v>1</v>
      </c>
      <c r="R431" s="75">
        <f t="shared" si="205"/>
        <v>5</v>
      </c>
      <c r="S431" s="76">
        <f t="shared" si="219"/>
        <v>0.7</v>
      </c>
      <c r="T431" s="77">
        <f t="shared" si="217"/>
        <v>3.5</v>
      </c>
      <c r="U431" s="78">
        <f t="shared" si="218"/>
        <v>1.5</v>
      </c>
      <c r="X431" s="81"/>
    </row>
    <row r="432" s="2" customFormat="1" ht="24" customHeight="1" spans="2:24">
      <c r="B432" s="28" t="s">
        <v>90</v>
      </c>
      <c r="C432" s="29" t="s">
        <v>26</v>
      </c>
      <c r="D432" s="29"/>
      <c r="E432" s="29" t="s">
        <v>32</v>
      </c>
      <c r="F432" s="29"/>
      <c r="G432" s="29">
        <v>1.5</v>
      </c>
      <c r="H432" s="29"/>
      <c r="I432" s="29"/>
      <c r="J432" s="29"/>
      <c r="K432" s="29">
        <v>4</v>
      </c>
      <c r="L432" s="49"/>
      <c r="M432" s="50" t="s">
        <v>93</v>
      </c>
      <c r="N432" s="51"/>
      <c r="O432" s="52"/>
      <c r="P432" s="53"/>
      <c r="Q432" s="74">
        <f t="shared" si="204"/>
        <v>4</v>
      </c>
      <c r="R432" s="75">
        <f t="shared" si="205"/>
        <v>6</v>
      </c>
      <c r="S432" s="76">
        <f t="shared" si="219"/>
        <v>0.7</v>
      </c>
      <c r="T432" s="77">
        <f t="shared" si="217"/>
        <v>4.2</v>
      </c>
      <c r="U432" s="78">
        <f t="shared" si="218"/>
        <v>1.8</v>
      </c>
      <c r="X432" s="81"/>
    </row>
    <row r="433" s="2" customFormat="1" ht="24" customHeight="1" spans="2:24">
      <c r="B433" s="28" t="s">
        <v>90</v>
      </c>
      <c r="C433" s="29" t="s">
        <v>26</v>
      </c>
      <c r="D433" s="29"/>
      <c r="E433" s="29" t="s">
        <v>32</v>
      </c>
      <c r="F433" s="29"/>
      <c r="G433" s="29">
        <v>1.5</v>
      </c>
      <c r="H433" s="29"/>
      <c r="I433" s="29"/>
      <c r="J433" s="29"/>
      <c r="K433" s="29">
        <v>4</v>
      </c>
      <c r="L433" s="49"/>
      <c r="M433" s="50" t="s">
        <v>93</v>
      </c>
      <c r="N433" s="51"/>
      <c r="O433" s="52"/>
      <c r="P433" s="53"/>
      <c r="Q433" s="74">
        <f t="shared" si="204"/>
        <v>4</v>
      </c>
      <c r="R433" s="75">
        <f t="shared" si="205"/>
        <v>6</v>
      </c>
      <c r="S433" s="76">
        <f t="shared" si="219"/>
        <v>0.7</v>
      </c>
      <c r="T433" s="77">
        <f t="shared" si="217"/>
        <v>4.2</v>
      </c>
      <c r="U433" s="78">
        <f t="shared" si="218"/>
        <v>1.8</v>
      </c>
      <c r="X433" s="81"/>
    </row>
    <row r="434" s="2" customFormat="1" ht="24" customHeight="1" spans="2:24">
      <c r="B434" s="28" t="s">
        <v>90</v>
      </c>
      <c r="C434" s="29" t="s">
        <v>26</v>
      </c>
      <c r="D434" s="29"/>
      <c r="E434" s="29" t="s">
        <v>32</v>
      </c>
      <c r="F434" s="29"/>
      <c r="G434" s="29">
        <v>1.5</v>
      </c>
      <c r="H434" s="29"/>
      <c r="I434" s="29"/>
      <c r="J434" s="29"/>
      <c r="K434" s="29">
        <v>5</v>
      </c>
      <c r="L434" s="49"/>
      <c r="M434" s="50" t="s">
        <v>93</v>
      </c>
      <c r="N434" s="51"/>
      <c r="O434" s="52"/>
      <c r="P434" s="53"/>
      <c r="Q434" s="74">
        <f t="shared" si="204"/>
        <v>5</v>
      </c>
      <c r="R434" s="75">
        <f t="shared" si="205"/>
        <v>7.5</v>
      </c>
      <c r="S434" s="76">
        <f t="shared" si="219"/>
        <v>0.7</v>
      </c>
      <c r="T434" s="77">
        <f t="shared" si="217"/>
        <v>5.25</v>
      </c>
      <c r="U434" s="78">
        <f t="shared" si="218"/>
        <v>2.25</v>
      </c>
      <c r="X434" s="81"/>
    </row>
    <row r="435" s="2" customFormat="1" ht="24" customHeight="1" spans="2:24">
      <c r="B435" s="28" t="s">
        <v>90</v>
      </c>
      <c r="C435" s="29" t="s">
        <v>33</v>
      </c>
      <c r="D435" s="29"/>
      <c r="E435" s="29" t="s">
        <v>39</v>
      </c>
      <c r="F435" s="29"/>
      <c r="G435" s="29">
        <v>2.5</v>
      </c>
      <c r="H435" s="29"/>
      <c r="I435" s="29"/>
      <c r="J435" s="29"/>
      <c r="K435" s="29">
        <v>1</v>
      </c>
      <c r="L435" s="49"/>
      <c r="M435" s="50" t="s">
        <v>94</v>
      </c>
      <c r="N435" s="51"/>
      <c r="O435" s="52"/>
      <c r="P435" s="53"/>
      <c r="Q435" s="74">
        <f t="shared" si="204"/>
        <v>1</v>
      </c>
      <c r="R435" s="75">
        <f t="shared" si="205"/>
        <v>2.5</v>
      </c>
      <c r="S435" s="76">
        <f t="shared" ref="S435:S447" si="220">$S$7</f>
        <v>0.7</v>
      </c>
      <c r="T435" s="77">
        <f t="shared" ref="T435:T440" si="221">S435*R435</f>
        <v>1.75</v>
      </c>
      <c r="U435" s="78">
        <f t="shared" ref="U435:U440" si="222">R435-T435</f>
        <v>0.75</v>
      </c>
      <c r="X435" s="81"/>
    </row>
    <row r="436" s="2" customFormat="1" ht="24" customHeight="1" spans="2:24">
      <c r="B436" s="28" t="s">
        <v>90</v>
      </c>
      <c r="C436" s="29" t="s">
        <v>33</v>
      </c>
      <c r="D436" s="29"/>
      <c r="E436" s="29" t="s">
        <v>39</v>
      </c>
      <c r="F436" s="29"/>
      <c r="G436" s="29">
        <v>2.5</v>
      </c>
      <c r="H436" s="29"/>
      <c r="I436" s="29"/>
      <c r="J436" s="29"/>
      <c r="K436" s="29">
        <v>1</v>
      </c>
      <c r="L436" s="49"/>
      <c r="M436" s="50" t="s">
        <v>94</v>
      </c>
      <c r="N436" s="51"/>
      <c r="O436" s="52"/>
      <c r="P436" s="53"/>
      <c r="Q436" s="74">
        <f t="shared" si="204"/>
        <v>1</v>
      </c>
      <c r="R436" s="75">
        <f t="shared" si="205"/>
        <v>2.5</v>
      </c>
      <c r="S436" s="76">
        <f t="shared" si="220"/>
        <v>0.7</v>
      </c>
      <c r="T436" s="77">
        <f t="shared" si="221"/>
        <v>1.75</v>
      </c>
      <c r="U436" s="78">
        <f t="shared" si="222"/>
        <v>0.75</v>
      </c>
      <c r="X436" s="81"/>
    </row>
    <row r="437" s="2" customFormat="1" ht="24" customHeight="1" spans="2:24">
      <c r="B437" s="28" t="s">
        <v>90</v>
      </c>
      <c r="C437" s="29" t="s">
        <v>26</v>
      </c>
      <c r="D437" s="29"/>
      <c r="E437" s="29" t="s">
        <v>32</v>
      </c>
      <c r="F437" s="29"/>
      <c r="G437" s="29">
        <v>1.5</v>
      </c>
      <c r="H437" s="29"/>
      <c r="I437" s="29"/>
      <c r="J437" s="29"/>
      <c r="K437" s="29">
        <v>1</v>
      </c>
      <c r="L437" s="49"/>
      <c r="M437" s="50" t="s">
        <v>94</v>
      </c>
      <c r="N437" s="51"/>
      <c r="O437" s="52"/>
      <c r="P437" s="53"/>
      <c r="Q437" s="74">
        <f t="shared" si="204"/>
        <v>1</v>
      </c>
      <c r="R437" s="75">
        <f t="shared" si="205"/>
        <v>1.5</v>
      </c>
      <c r="S437" s="76">
        <f t="shared" si="220"/>
        <v>0.7</v>
      </c>
      <c r="T437" s="77">
        <f t="shared" si="221"/>
        <v>1.05</v>
      </c>
      <c r="U437" s="78">
        <f t="shared" si="222"/>
        <v>0.45</v>
      </c>
      <c r="X437" s="81"/>
    </row>
    <row r="438" s="2" customFormat="1" ht="24" customHeight="1" spans="2:24">
      <c r="B438" s="28" t="s">
        <v>90</v>
      </c>
      <c r="C438" s="29" t="s">
        <v>33</v>
      </c>
      <c r="D438" s="29"/>
      <c r="E438" s="29" t="s">
        <v>34</v>
      </c>
      <c r="F438" s="29"/>
      <c r="G438" s="29">
        <v>2</v>
      </c>
      <c r="H438" s="29"/>
      <c r="I438" s="29"/>
      <c r="J438" s="29"/>
      <c r="K438" s="29">
        <v>1</v>
      </c>
      <c r="L438" s="49"/>
      <c r="M438" s="50" t="s">
        <v>94</v>
      </c>
      <c r="N438" s="51"/>
      <c r="O438" s="52"/>
      <c r="P438" s="53"/>
      <c r="Q438" s="74">
        <f t="shared" si="204"/>
        <v>1</v>
      </c>
      <c r="R438" s="75">
        <f t="shared" si="205"/>
        <v>2</v>
      </c>
      <c r="S438" s="76">
        <f t="shared" si="220"/>
        <v>0.7</v>
      </c>
      <c r="T438" s="77">
        <f t="shared" si="221"/>
        <v>1.4</v>
      </c>
      <c r="U438" s="78">
        <f t="shared" si="222"/>
        <v>0.6</v>
      </c>
      <c r="X438" s="81"/>
    </row>
    <row r="439" s="2" customFormat="1" ht="24" customHeight="1" spans="2:24">
      <c r="B439" s="28" t="s">
        <v>90</v>
      </c>
      <c r="C439" s="29" t="s">
        <v>33</v>
      </c>
      <c r="D439" s="29"/>
      <c r="E439" s="29" t="s">
        <v>34</v>
      </c>
      <c r="F439" s="29"/>
      <c r="G439" s="29">
        <v>2</v>
      </c>
      <c r="H439" s="29"/>
      <c r="I439" s="29"/>
      <c r="J439" s="29"/>
      <c r="K439" s="29">
        <v>1</v>
      </c>
      <c r="L439" s="49"/>
      <c r="M439" s="50" t="s">
        <v>94</v>
      </c>
      <c r="N439" s="51"/>
      <c r="O439" s="52"/>
      <c r="P439" s="53"/>
      <c r="Q439" s="74">
        <f t="shared" si="204"/>
        <v>1</v>
      </c>
      <c r="R439" s="75">
        <f t="shared" si="205"/>
        <v>2</v>
      </c>
      <c r="S439" s="76">
        <f t="shared" si="220"/>
        <v>0.7</v>
      </c>
      <c r="T439" s="77">
        <f t="shared" si="221"/>
        <v>1.4</v>
      </c>
      <c r="U439" s="78">
        <f t="shared" si="222"/>
        <v>0.6</v>
      </c>
      <c r="X439" s="81"/>
    </row>
    <row r="440" s="2" customFormat="1" ht="24" customHeight="1" spans="2:24">
      <c r="B440" s="28" t="s">
        <v>90</v>
      </c>
      <c r="C440" s="29" t="s">
        <v>33</v>
      </c>
      <c r="D440" s="29"/>
      <c r="E440" s="29" t="s">
        <v>34</v>
      </c>
      <c r="F440" s="29"/>
      <c r="G440" s="29">
        <v>2</v>
      </c>
      <c r="H440" s="29"/>
      <c r="I440" s="29"/>
      <c r="J440" s="29"/>
      <c r="K440" s="29">
        <v>1</v>
      </c>
      <c r="L440" s="49"/>
      <c r="M440" s="50" t="s">
        <v>94</v>
      </c>
      <c r="N440" s="51"/>
      <c r="O440" s="52"/>
      <c r="P440" s="53"/>
      <c r="Q440" s="74">
        <f t="shared" si="204"/>
        <v>1</v>
      </c>
      <c r="R440" s="75">
        <f t="shared" si="205"/>
        <v>2</v>
      </c>
      <c r="S440" s="76">
        <f t="shared" si="220"/>
        <v>0.7</v>
      </c>
      <c r="T440" s="77">
        <f t="shared" si="221"/>
        <v>1.4</v>
      </c>
      <c r="U440" s="78">
        <f t="shared" si="222"/>
        <v>0.6</v>
      </c>
      <c r="X440" s="81"/>
    </row>
    <row r="441" s="2" customFormat="1" ht="24" customHeight="1" spans="2:24">
      <c r="B441" s="28" t="s">
        <v>90</v>
      </c>
      <c r="C441" s="29" t="s">
        <v>26</v>
      </c>
      <c r="D441" s="29"/>
      <c r="E441" s="29" t="s">
        <v>32</v>
      </c>
      <c r="F441" s="29"/>
      <c r="G441" s="29">
        <v>1.5</v>
      </c>
      <c r="H441" s="29"/>
      <c r="I441" s="29"/>
      <c r="J441" s="29"/>
      <c r="K441" s="29">
        <v>4</v>
      </c>
      <c r="L441" s="49"/>
      <c r="M441" s="50" t="s">
        <v>95</v>
      </c>
      <c r="N441" s="51"/>
      <c r="O441" s="52"/>
      <c r="P441" s="53"/>
      <c r="Q441" s="74">
        <f t="shared" si="204"/>
        <v>4</v>
      </c>
      <c r="R441" s="75">
        <f t="shared" si="205"/>
        <v>6</v>
      </c>
      <c r="S441" s="76">
        <f t="shared" si="220"/>
        <v>0.7</v>
      </c>
      <c r="T441" s="77">
        <f t="shared" ref="T441" si="223">S441*R441</f>
        <v>4.2</v>
      </c>
      <c r="U441" s="78">
        <f t="shared" ref="U441" si="224">R441-T441</f>
        <v>1.8</v>
      </c>
      <c r="X441" s="81"/>
    </row>
    <row r="442" s="2" customFormat="1" ht="24" customHeight="1" spans="2:24">
      <c r="B442" s="28" t="s">
        <v>90</v>
      </c>
      <c r="C442" s="29" t="s">
        <v>26</v>
      </c>
      <c r="D442" s="29"/>
      <c r="E442" s="29" t="s">
        <v>28</v>
      </c>
      <c r="F442" s="29"/>
      <c r="G442" s="29">
        <v>1</v>
      </c>
      <c r="H442" s="29"/>
      <c r="I442" s="29"/>
      <c r="J442" s="29"/>
      <c r="K442" s="29">
        <v>4</v>
      </c>
      <c r="L442" s="49"/>
      <c r="M442" s="50" t="s">
        <v>95</v>
      </c>
      <c r="N442" s="51"/>
      <c r="O442" s="52"/>
      <c r="P442" s="53"/>
      <c r="Q442" s="74">
        <f t="shared" si="204"/>
        <v>4</v>
      </c>
      <c r="R442" s="75">
        <f t="shared" si="205"/>
        <v>4</v>
      </c>
      <c r="S442" s="76">
        <f t="shared" si="220"/>
        <v>0.7</v>
      </c>
      <c r="T442" s="77">
        <f t="shared" ref="T442:T447" si="225">S442*R442</f>
        <v>2.8</v>
      </c>
      <c r="U442" s="78">
        <f t="shared" ref="U442:U447" si="226">R442-T442</f>
        <v>1.2</v>
      </c>
      <c r="X442" s="81"/>
    </row>
    <row r="443" s="2" customFormat="1" ht="24" customHeight="1" spans="2:24">
      <c r="B443" s="28" t="s">
        <v>90</v>
      </c>
      <c r="C443" s="29" t="s">
        <v>26</v>
      </c>
      <c r="D443" s="29"/>
      <c r="E443" s="29" t="s">
        <v>28</v>
      </c>
      <c r="F443" s="29"/>
      <c r="G443" s="29">
        <v>1</v>
      </c>
      <c r="H443" s="29"/>
      <c r="I443" s="29"/>
      <c r="J443" s="29"/>
      <c r="K443" s="29">
        <v>2</v>
      </c>
      <c r="L443" s="49"/>
      <c r="M443" s="50" t="s">
        <v>95</v>
      </c>
      <c r="N443" s="51"/>
      <c r="O443" s="52"/>
      <c r="P443" s="53"/>
      <c r="Q443" s="74">
        <f t="shared" si="204"/>
        <v>2</v>
      </c>
      <c r="R443" s="75">
        <f t="shared" si="205"/>
        <v>2</v>
      </c>
      <c r="S443" s="76">
        <f t="shared" si="220"/>
        <v>0.7</v>
      </c>
      <c r="T443" s="77">
        <f t="shared" si="225"/>
        <v>1.4</v>
      </c>
      <c r="U443" s="78">
        <f t="shared" si="226"/>
        <v>0.6</v>
      </c>
      <c r="X443" s="81"/>
    </row>
    <row r="444" s="2" customFormat="1" ht="24" customHeight="1" spans="2:24">
      <c r="B444" s="28" t="s">
        <v>90</v>
      </c>
      <c r="C444" s="29" t="s">
        <v>26</v>
      </c>
      <c r="D444" s="29"/>
      <c r="E444" s="29" t="s">
        <v>28</v>
      </c>
      <c r="F444" s="29"/>
      <c r="G444" s="29">
        <v>1</v>
      </c>
      <c r="H444" s="29"/>
      <c r="I444" s="29"/>
      <c r="J444" s="29"/>
      <c r="K444" s="29">
        <v>2</v>
      </c>
      <c r="L444" s="49"/>
      <c r="M444" s="50" t="s">
        <v>95</v>
      </c>
      <c r="N444" s="51"/>
      <c r="O444" s="52"/>
      <c r="P444" s="53"/>
      <c r="Q444" s="74">
        <f t="shared" si="204"/>
        <v>2</v>
      </c>
      <c r="R444" s="75">
        <f t="shared" si="205"/>
        <v>2</v>
      </c>
      <c r="S444" s="76">
        <f t="shared" si="220"/>
        <v>0.7</v>
      </c>
      <c r="T444" s="77">
        <f t="shared" si="225"/>
        <v>1.4</v>
      </c>
      <c r="U444" s="78">
        <f t="shared" si="226"/>
        <v>0.6</v>
      </c>
      <c r="X444" s="81"/>
    </row>
    <row r="445" s="2" customFormat="1" ht="24" customHeight="1" spans="2:24">
      <c r="B445" s="28" t="s">
        <v>90</v>
      </c>
      <c r="C445" s="29" t="s">
        <v>26</v>
      </c>
      <c r="D445" s="29"/>
      <c r="E445" s="29" t="s">
        <v>28</v>
      </c>
      <c r="F445" s="29"/>
      <c r="G445" s="29">
        <v>1</v>
      </c>
      <c r="H445" s="29"/>
      <c r="I445" s="29"/>
      <c r="J445" s="29"/>
      <c r="K445" s="29">
        <v>2</v>
      </c>
      <c r="L445" s="49"/>
      <c r="M445" s="50" t="s">
        <v>95</v>
      </c>
      <c r="N445" s="51"/>
      <c r="O445" s="52"/>
      <c r="P445" s="53"/>
      <c r="Q445" s="74">
        <f t="shared" si="204"/>
        <v>2</v>
      </c>
      <c r="R445" s="75">
        <f t="shared" si="205"/>
        <v>2</v>
      </c>
      <c r="S445" s="76">
        <f t="shared" si="220"/>
        <v>0.7</v>
      </c>
      <c r="T445" s="77">
        <f t="shared" si="225"/>
        <v>1.4</v>
      </c>
      <c r="U445" s="78">
        <f t="shared" si="226"/>
        <v>0.6</v>
      </c>
      <c r="X445" s="81"/>
    </row>
    <row r="446" s="2" customFormat="1" ht="24" customHeight="1" spans="2:24">
      <c r="B446" s="28" t="s">
        <v>90</v>
      </c>
      <c r="C446" s="29" t="s">
        <v>26</v>
      </c>
      <c r="D446" s="29"/>
      <c r="E446" s="29" t="s">
        <v>28</v>
      </c>
      <c r="F446" s="29"/>
      <c r="G446" s="29">
        <v>1</v>
      </c>
      <c r="H446" s="29"/>
      <c r="I446" s="29"/>
      <c r="J446" s="29"/>
      <c r="K446" s="29">
        <v>2</v>
      </c>
      <c r="L446" s="49"/>
      <c r="M446" s="50" t="s">
        <v>95</v>
      </c>
      <c r="N446" s="51"/>
      <c r="O446" s="52"/>
      <c r="P446" s="53"/>
      <c r="Q446" s="74">
        <f t="shared" si="204"/>
        <v>2</v>
      </c>
      <c r="R446" s="75">
        <f t="shared" si="205"/>
        <v>2</v>
      </c>
      <c r="S446" s="76">
        <f t="shared" si="220"/>
        <v>0.7</v>
      </c>
      <c r="T446" s="77">
        <f t="shared" si="225"/>
        <v>1.4</v>
      </c>
      <c r="U446" s="78">
        <f t="shared" si="226"/>
        <v>0.6</v>
      </c>
      <c r="X446" s="81"/>
    </row>
    <row r="447" s="2" customFormat="1" ht="24" customHeight="1" spans="2:24">
      <c r="B447" s="28" t="s">
        <v>90</v>
      </c>
      <c r="C447" s="29" t="s">
        <v>26</v>
      </c>
      <c r="D447" s="29"/>
      <c r="E447" s="29" t="s">
        <v>31</v>
      </c>
      <c r="F447" s="29"/>
      <c r="G447" s="29">
        <v>1</v>
      </c>
      <c r="H447" s="29"/>
      <c r="I447" s="29"/>
      <c r="J447" s="29"/>
      <c r="K447" s="29">
        <v>2</v>
      </c>
      <c r="L447" s="49"/>
      <c r="M447" s="50" t="s">
        <v>95</v>
      </c>
      <c r="N447" s="51"/>
      <c r="O447" s="52"/>
      <c r="P447" s="53"/>
      <c r="Q447" s="74">
        <f t="shared" si="204"/>
        <v>2</v>
      </c>
      <c r="R447" s="75">
        <f t="shared" si="205"/>
        <v>2</v>
      </c>
      <c r="S447" s="76">
        <f t="shared" si="220"/>
        <v>0.7</v>
      </c>
      <c r="T447" s="77">
        <f t="shared" si="225"/>
        <v>1.4</v>
      </c>
      <c r="U447" s="78">
        <f t="shared" si="226"/>
        <v>0.6</v>
      </c>
      <c r="X447" s="81"/>
    </row>
    <row r="448" s="2" customFormat="1" ht="24" customHeight="1" spans="2:24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49"/>
      <c r="M448" s="50"/>
      <c r="N448" s="51"/>
      <c r="O448" s="52"/>
      <c r="P448" s="53"/>
      <c r="Q448" s="74"/>
      <c r="R448" s="75"/>
      <c r="S448" s="76"/>
      <c r="T448" s="77"/>
      <c r="U448" s="78"/>
      <c r="X448" s="81"/>
    </row>
    <row r="449" s="2" customFormat="1" ht="24" customHeight="1" spans="2:21">
      <c r="B449" s="85"/>
      <c r="C449" s="29"/>
      <c r="D449" s="29"/>
      <c r="E449" s="29"/>
      <c r="F449" s="29"/>
      <c r="G449" s="29"/>
      <c r="H449" s="29"/>
      <c r="I449" s="29"/>
      <c r="J449" s="29"/>
      <c r="K449" s="29"/>
      <c r="L449" s="49"/>
      <c r="M449" s="50"/>
      <c r="N449" s="51"/>
      <c r="O449" s="52"/>
      <c r="P449" s="53"/>
      <c r="Q449" s="74"/>
      <c r="R449" s="75"/>
      <c r="S449" s="76"/>
      <c r="T449" s="77"/>
      <c r="U449" s="78"/>
    </row>
    <row r="450" s="2" customFormat="1" ht="24" customHeight="1" spans="2:21">
      <c r="B450" s="86" t="s">
        <v>96</v>
      </c>
      <c r="C450" s="29"/>
      <c r="D450" s="29"/>
      <c r="E450" s="29" t="s">
        <v>46</v>
      </c>
      <c r="F450" s="29"/>
      <c r="G450" s="29">
        <v>1</v>
      </c>
      <c r="H450" s="29"/>
      <c r="I450" s="29"/>
      <c r="J450" s="29"/>
      <c r="K450" s="29">
        <v>0.27</v>
      </c>
      <c r="L450" s="49"/>
      <c r="M450" s="50"/>
      <c r="N450" s="79">
        <v>1.31</v>
      </c>
      <c r="O450" s="52">
        <f t="shared" ref="O450:O458" si="227">K450*N450*5.5</f>
        <v>1.94535</v>
      </c>
      <c r="P450" s="87">
        <f t="shared" ref="P450:P458" si="228">G450*K450*5.5</f>
        <v>1.485</v>
      </c>
      <c r="Q450" s="74"/>
      <c r="R450" s="75"/>
      <c r="S450" s="76"/>
      <c r="T450" s="77"/>
      <c r="U450" s="78"/>
    </row>
    <row r="451" s="2" customFormat="1" ht="24" customHeight="1" spans="2:21">
      <c r="B451" s="86" t="s">
        <v>96</v>
      </c>
      <c r="C451" s="29"/>
      <c r="D451" s="29"/>
      <c r="E451" s="29" t="s">
        <v>28</v>
      </c>
      <c r="F451" s="29"/>
      <c r="G451" s="29">
        <v>1</v>
      </c>
      <c r="H451" s="29"/>
      <c r="I451" s="29"/>
      <c r="J451" s="29"/>
      <c r="K451" s="29">
        <v>4.85</v>
      </c>
      <c r="L451" s="49"/>
      <c r="M451" s="50"/>
      <c r="N451" s="79">
        <v>1.68</v>
      </c>
      <c r="O451" s="52">
        <f t="shared" si="227"/>
        <v>44.814</v>
      </c>
      <c r="P451" s="87">
        <f t="shared" si="228"/>
        <v>26.675</v>
      </c>
      <c r="Q451" s="74"/>
      <c r="R451" s="75"/>
      <c r="S451" s="76"/>
      <c r="T451" s="77"/>
      <c r="U451" s="78"/>
    </row>
    <row r="452" s="2" customFormat="1" ht="24" customHeight="1" spans="2:21">
      <c r="B452" s="86" t="s">
        <v>96</v>
      </c>
      <c r="C452" s="29"/>
      <c r="D452" s="29"/>
      <c r="E452" s="29" t="s">
        <v>31</v>
      </c>
      <c r="F452" s="29"/>
      <c r="G452" s="29">
        <v>1</v>
      </c>
      <c r="H452" s="29"/>
      <c r="I452" s="29"/>
      <c r="J452" s="29"/>
      <c r="K452" s="29">
        <v>0.18</v>
      </c>
      <c r="L452" s="49"/>
      <c r="M452" s="50"/>
      <c r="N452" s="79">
        <v>2.43</v>
      </c>
      <c r="O452" s="52">
        <f t="shared" si="227"/>
        <v>2.4057</v>
      </c>
      <c r="P452" s="87">
        <f t="shared" si="228"/>
        <v>0.99</v>
      </c>
      <c r="Q452" s="74"/>
      <c r="R452" s="75"/>
      <c r="S452" s="76"/>
      <c r="T452" s="77"/>
      <c r="U452" s="78"/>
    </row>
    <row r="453" s="2" customFormat="1" ht="24" customHeight="1" spans="2:21">
      <c r="B453" s="86" t="s">
        <v>96</v>
      </c>
      <c r="C453" s="29"/>
      <c r="D453" s="29"/>
      <c r="E453" s="29" t="s">
        <v>32</v>
      </c>
      <c r="F453" s="29"/>
      <c r="G453" s="29">
        <v>1.5</v>
      </c>
      <c r="H453" s="29"/>
      <c r="I453" s="29"/>
      <c r="J453" s="29"/>
      <c r="K453" s="29">
        <v>3.36</v>
      </c>
      <c r="L453" s="49"/>
      <c r="M453" s="50"/>
      <c r="N453" s="79">
        <v>3.89</v>
      </c>
      <c r="O453" s="52">
        <f t="shared" si="227"/>
        <v>71.8872</v>
      </c>
      <c r="P453" s="87">
        <f t="shared" si="228"/>
        <v>27.72</v>
      </c>
      <c r="Q453" s="74"/>
      <c r="R453" s="75"/>
      <c r="S453" s="76"/>
      <c r="T453" s="77"/>
      <c r="U453" s="78"/>
    </row>
    <row r="454" s="2" customFormat="1" ht="24" customHeight="1" spans="2:21">
      <c r="B454" s="86" t="s">
        <v>96</v>
      </c>
      <c r="C454" s="29"/>
      <c r="D454" s="29"/>
      <c r="E454" s="29" t="s">
        <v>34</v>
      </c>
      <c r="F454" s="29"/>
      <c r="G454" s="29">
        <v>2</v>
      </c>
      <c r="H454" s="29"/>
      <c r="I454" s="29"/>
      <c r="J454" s="29"/>
      <c r="K454" s="29">
        <v>0</v>
      </c>
      <c r="L454" s="49"/>
      <c r="M454" s="50"/>
      <c r="N454" s="79">
        <v>5.31</v>
      </c>
      <c r="O454" s="52">
        <f t="shared" si="227"/>
        <v>0</v>
      </c>
      <c r="P454" s="87">
        <f t="shared" si="228"/>
        <v>0</v>
      </c>
      <c r="Q454" s="74"/>
      <c r="R454" s="75"/>
      <c r="S454" s="76"/>
      <c r="T454" s="77"/>
      <c r="U454" s="78"/>
    </row>
    <row r="455" s="2" customFormat="1" ht="24" customHeight="1" spans="2:21">
      <c r="B455" s="86" t="s">
        <v>96</v>
      </c>
      <c r="C455" s="29"/>
      <c r="D455" s="29"/>
      <c r="E455" s="29" t="s">
        <v>36</v>
      </c>
      <c r="F455" s="29"/>
      <c r="G455" s="29">
        <v>3</v>
      </c>
      <c r="H455" s="29"/>
      <c r="I455" s="29"/>
      <c r="J455" s="29"/>
      <c r="K455" s="29">
        <v>4.33</v>
      </c>
      <c r="L455" s="49"/>
      <c r="M455" s="50"/>
      <c r="N455" s="79">
        <v>8.79</v>
      </c>
      <c r="O455" s="52">
        <f t="shared" si="227"/>
        <v>209.33385</v>
      </c>
      <c r="P455" s="87">
        <f t="shared" si="228"/>
        <v>71.445</v>
      </c>
      <c r="Q455" s="74"/>
      <c r="R455" s="75"/>
      <c r="S455" s="76"/>
      <c r="T455" s="77"/>
      <c r="U455" s="78"/>
    </row>
    <row r="456" s="2" customFormat="1" ht="24" customHeight="1" spans="2:21">
      <c r="B456" s="86" t="s">
        <v>96</v>
      </c>
      <c r="C456" s="29"/>
      <c r="D456" s="29"/>
      <c r="E456" s="29" t="s">
        <v>47</v>
      </c>
      <c r="F456" s="29"/>
      <c r="G456" s="29">
        <v>8</v>
      </c>
      <c r="H456" s="29"/>
      <c r="I456" s="29"/>
      <c r="J456" s="29"/>
      <c r="K456" s="29">
        <v>0.07</v>
      </c>
      <c r="L456" s="49"/>
      <c r="M456" s="50"/>
      <c r="N456" s="79">
        <v>30.1</v>
      </c>
      <c r="O456" s="52">
        <f t="shared" si="227"/>
        <v>11.5885</v>
      </c>
      <c r="P456" s="87">
        <f t="shared" si="228"/>
        <v>3.08</v>
      </c>
      <c r="Q456" s="74"/>
      <c r="R456" s="75"/>
      <c r="S456" s="76"/>
      <c r="T456" s="77"/>
      <c r="U456" s="78"/>
    </row>
    <row r="457" s="2" customFormat="1" ht="24" customHeight="1" spans="2:21">
      <c r="B457" s="86" t="s">
        <v>96</v>
      </c>
      <c r="C457" s="29"/>
      <c r="D457" s="29"/>
      <c r="E457" s="29" t="s">
        <v>41</v>
      </c>
      <c r="F457" s="29"/>
      <c r="G457" s="29">
        <v>12</v>
      </c>
      <c r="H457" s="29"/>
      <c r="I457" s="29"/>
      <c r="J457" s="29"/>
      <c r="K457" s="29">
        <v>1</v>
      </c>
      <c r="L457" s="49"/>
      <c r="M457" s="50"/>
      <c r="N457" s="79">
        <v>53</v>
      </c>
      <c r="O457" s="52">
        <f t="shared" si="227"/>
        <v>291.5</v>
      </c>
      <c r="P457" s="87">
        <f t="shared" si="228"/>
        <v>66</v>
      </c>
      <c r="Q457" s="74"/>
      <c r="R457" s="75"/>
      <c r="S457" s="76"/>
      <c r="T457" s="77"/>
      <c r="U457" s="78"/>
    </row>
    <row r="458" s="2" customFormat="1" ht="24" customHeight="1" spans="2:21">
      <c r="B458" s="86" t="s">
        <v>96</v>
      </c>
      <c r="C458" s="29"/>
      <c r="D458" s="29"/>
      <c r="E458" s="29" t="s">
        <v>40</v>
      </c>
      <c r="F458" s="29"/>
      <c r="G458" s="29">
        <v>16</v>
      </c>
      <c r="H458" s="29"/>
      <c r="I458" s="29"/>
      <c r="J458" s="29"/>
      <c r="K458" s="29">
        <v>0.75</v>
      </c>
      <c r="L458" s="49"/>
      <c r="M458" s="50"/>
      <c r="N458" s="79">
        <v>77.6</v>
      </c>
      <c r="O458" s="52">
        <f t="shared" si="227"/>
        <v>320.1</v>
      </c>
      <c r="P458" s="87">
        <f t="shared" si="228"/>
        <v>66</v>
      </c>
      <c r="Q458" s="74"/>
      <c r="R458" s="75"/>
      <c r="S458" s="76"/>
      <c r="T458" s="77"/>
      <c r="U458" s="78"/>
    </row>
    <row r="459" s="2" customFormat="1" ht="24" customHeight="1" spans="2:21">
      <c r="B459" s="86" t="s">
        <v>96</v>
      </c>
      <c r="C459" s="29"/>
      <c r="D459" s="29"/>
      <c r="E459" s="29" t="s">
        <v>28</v>
      </c>
      <c r="F459" s="29"/>
      <c r="G459" s="29">
        <v>1</v>
      </c>
      <c r="H459" s="29"/>
      <c r="I459" s="29"/>
      <c r="J459" s="29"/>
      <c r="K459" s="29">
        <v>5.33</v>
      </c>
      <c r="L459" s="49" t="s">
        <v>29</v>
      </c>
      <c r="M459" s="50"/>
      <c r="N459" s="79">
        <v>2.24</v>
      </c>
      <c r="O459" s="52">
        <f t="shared" ref="O459:O468" si="229">K459*N459*5.5</f>
        <v>65.6656</v>
      </c>
      <c r="P459" s="88">
        <f t="shared" ref="P459:P468" si="230">G459*K459*5.5</f>
        <v>29.315</v>
      </c>
      <c r="Q459" s="74"/>
      <c r="R459" s="75"/>
      <c r="S459" s="76"/>
      <c r="T459" s="77"/>
      <c r="U459" s="78"/>
    </row>
    <row r="460" s="2" customFormat="1" ht="24" customHeight="1" spans="2:21">
      <c r="B460" s="86" t="s">
        <v>96</v>
      </c>
      <c r="C460" s="29"/>
      <c r="D460" s="29"/>
      <c r="E460" s="29" t="s">
        <v>31</v>
      </c>
      <c r="F460" s="29"/>
      <c r="G460" s="29">
        <v>1</v>
      </c>
      <c r="H460" s="29"/>
      <c r="I460" s="29"/>
      <c r="J460" s="29"/>
      <c r="K460" s="29">
        <v>0.55</v>
      </c>
      <c r="L460" s="49" t="s">
        <v>29</v>
      </c>
      <c r="M460" s="50"/>
      <c r="N460" s="79">
        <v>3.27</v>
      </c>
      <c r="O460" s="52">
        <f t="shared" si="229"/>
        <v>9.89175</v>
      </c>
      <c r="P460" s="88">
        <f t="shared" si="230"/>
        <v>3.025</v>
      </c>
      <c r="Q460" s="74"/>
      <c r="R460" s="75"/>
      <c r="S460" s="76"/>
      <c r="T460" s="77"/>
      <c r="U460" s="78"/>
    </row>
    <row r="461" s="2" customFormat="1" ht="24" customHeight="1" spans="2:21">
      <c r="B461" s="86" t="s">
        <v>96</v>
      </c>
      <c r="C461" s="29"/>
      <c r="D461" s="29"/>
      <c r="E461" s="29" t="s">
        <v>32</v>
      </c>
      <c r="F461" s="29"/>
      <c r="G461" s="29">
        <v>1.5</v>
      </c>
      <c r="H461" s="29"/>
      <c r="I461" s="29"/>
      <c r="J461" s="29"/>
      <c r="K461" s="29">
        <v>8.2</v>
      </c>
      <c r="L461" s="49" t="s">
        <v>29</v>
      </c>
      <c r="M461" s="50"/>
      <c r="N461" s="79">
        <v>5.47</v>
      </c>
      <c r="O461" s="52">
        <f t="shared" si="229"/>
        <v>246.697</v>
      </c>
      <c r="P461" s="88">
        <f t="shared" si="230"/>
        <v>67.65</v>
      </c>
      <c r="Q461" s="74"/>
      <c r="R461" s="75"/>
      <c r="S461" s="76"/>
      <c r="T461" s="77"/>
      <c r="U461" s="78"/>
    </row>
    <row r="462" s="2" customFormat="1" ht="24" customHeight="1" spans="2:21">
      <c r="B462" s="86" t="s">
        <v>96</v>
      </c>
      <c r="C462" s="29"/>
      <c r="D462" s="29"/>
      <c r="E462" s="29" t="s">
        <v>34</v>
      </c>
      <c r="F462" s="29"/>
      <c r="G462" s="29">
        <v>2</v>
      </c>
      <c r="H462" s="29"/>
      <c r="I462" s="29"/>
      <c r="J462" s="29"/>
      <c r="K462" s="29">
        <v>8.13</v>
      </c>
      <c r="L462" s="49" t="s">
        <v>29</v>
      </c>
      <c r="M462" s="50"/>
      <c r="N462" s="79">
        <v>7.46</v>
      </c>
      <c r="O462" s="52">
        <f t="shared" si="229"/>
        <v>333.5739</v>
      </c>
      <c r="P462" s="88">
        <f t="shared" si="230"/>
        <v>89.43</v>
      </c>
      <c r="Q462" s="74"/>
      <c r="R462" s="75"/>
      <c r="S462" s="76"/>
      <c r="T462" s="77"/>
      <c r="U462" s="78"/>
    </row>
    <row r="463" s="2" customFormat="1" ht="24" customHeight="1" spans="2:21">
      <c r="B463" s="86" t="s">
        <v>96</v>
      </c>
      <c r="C463" s="29"/>
      <c r="D463" s="29"/>
      <c r="E463" s="29" t="s">
        <v>34</v>
      </c>
      <c r="F463" s="29"/>
      <c r="G463" s="29">
        <v>2</v>
      </c>
      <c r="H463" s="29"/>
      <c r="I463" s="29"/>
      <c r="J463" s="29"/>
      <c r="K463" s="29">
        <v>15.1</v>
      </c>
      <c r="L463" s="49" t="s">
        <v>35</v>
      </c>
      <c r="M463" s="50"/>
      <c r="N463" s="79">
        <v>5.44</v>
      </c>
      <c r="O463" s="52">
        <f t="shared" si="229"/>
        <v>451.792</v>
      </c>
      <c r="P463" s="88">
        <f t="shared" si="230"/>
        <v>166.1</v>
      </c>
      <c r="Q463" s="74"/>
      <c r="R463" s="75"/>
      <c r="S463" s="76"/>
      <c r="T463" s="77"/>
      <c r="U463" s="78"/>
    </row>
    <row r="464" s="2" customFormat="1" ht="24" customHeight="1" spans="2:21">
      <c r="B464" s="86" t="s">
        <v>96</v>
      </c>
      <c r="C464" s="29"/>
      <c r="D464" s="29"/>
      <c r="E464" s="29" t="s">
        <v>39</v>
      </c>
      <c r="F464" s="29"/>
      <c r="G464" s="29">
        <v>2.5</v>
      </c>
      <c r="H464" s="29"/>
      <c r="I464" s="29"/>
      <c r="J464" s="29"/>
      <c r="K464" s="29">
        <v>1.42</v>
      </c>
      <c r="L464" s="49" t="s">
        <v>35</v>
      </c>
      <c r="M464" s="50"/>
      <c r="N464" s="79">
        <v>9.12</v>
      </c>
      <c r="O464" s="52">
        <f t="shared" si="229"/>
        <v>71.2272</v>
      </c>
      <c r="P464" s="88">
        <f t="shared" si="230"/>
        <v>19.525</v>
      </c>
      <c r="Q464" s="74"/>
      <c r="R464" s="75"/>
      <c r="S464" s="76"/>
      <c r="T464" s="77"/>
      <c r="U464" s="78"/>
    </row>
    <row r="465" s="2" customFormat="1" ht="24" customHeight="1" spans="2:21">
      <c r="B465" s="86" t="s">
        <v>96</v>
      </c>
      <c r="C465" s="29"/>
      <c r="D465" s="29"/>
      <c r="E465" s="29" t="s">
        <v>36</v>
      </c>
      <c r="F465" s="29"/>
      <c r="G465" s="29">
        <v>3</v>
      </c>
      <c r="H465" s="29"/>
      <c r="I465" s="29"/>
      <c r="J465" s="29"/>
      <c r="K465" s="29">
        <v>4.58</v>
      </c>
      <c r="L465" s="49" t="s">
        <v>35</v>
      </c>
      <c r="M465" s="50"/>
      <c r="N465" s="79">
        <v>11.3</v>
      </c>
      <c r="O465" s="52">
        <f t="shared" si="229"/>
        <v>284.647</v>
      </c>
      <c r="P465" s="88">
        <f t="shared" si="230"/>
        <v>75.57</v>
      </c>
      <c r="Q465" s="74"/>
      <c r="R465" s="75"/>
      <c r="S465" s="76"/>
      <c r="T465" s="77"/>
      <c r="U465" s="78"/>
    </row>
    <row r="466" s="2" customFormat="1" ht="24" customHeight="1" spans="2:21">
      <c r="B466" s="86" t="s">
        <v>96</v>
      </c>
      <c r="C466" s="29"/>
      <c r="D466" s="29"/>
      <c r="E466" s="29" t="s">
        <v>37</v>
      </c>
      <c r="F466" s="29"/>
      <c r="G466" s="29">
        <v>4</v>
      </c>
      <c r="H466" s="29"/>
      <c r="I466" s="29"/>
      <c r="J466" s="29"/>
      <c r="K466" s="29">
        <v>3.95</v>
      </c>
      <c r="L466" s="49" t="s">
        <v>35</v>
      </c>
      <c r="M466" s="50"/>
      <c r="N466" s="79">
        <v>16</v>
      </c>
      <c r="O466" s="52">
        <f t="shared" si="229"/>
        <v>347.6</v>
      </c>
      <c r="P466" s="88">
        <f t="shared" si="230"/>
        <v>86.9</v>
      </c>
      <c r="Q466" s="74"/>
      <c r="R466" s="75"/>
      <c r="S466" s="76"/>
      <c r="T466" s="77"/>
      <c r="U466" s="78"/>
    </row>
    <row r="467" s="2" customFormat="1" ht="24" customHeight="1" spans="2:21">
      <c r="B467" s="86" t="s">
        <v>96</v>
      </c>
      <c r="C467" s="29"/>
      <c r="D467" s="29"/>
      <c r="E467" s="29" t="s">
        <v>38</v>
      </c>
      <c r="F467" s="29"/>
      <c r="G467" s="29">
        <v>5</v>
      </c>
      <c r="H467" s="29"/>
      <c r="I467" s="29"/>
      <c r="J467" s="29"/>
      <c r="K467" s="29">
        <v>15</v>
      </c>
      <c r="L467" s="49" t="s">
        <v>35</v>
      </c>
      <c r="M467" s="50"/>
      <c r="N467" s="79">
        <v>21.7</v>
      </c>
      <c r="O467" s="52">
        <f t="shared" si="229"/>
        <v>1790.25</v>
      </c>
      <c r="P467" s="88">
        <f t="shared" si="230"/>
        <v>412.5</v>
      </c>
      <c r="Q467" s="74"/>
      <c r="R467" s="75"/>
      <c r="S467" s="76"/>
      <c r="T467" s="77"/>
      <c r="U467" s="78"/>
    </row>
    <row r="468" s="2" customFormat="1" ht="24" customHeight="1" spans="2:21">
      <c r="B468" s="86" t="s">
        <v>96</v>
      </c>
      <c r="C468" s="29"/>
      <c r="D468" s="29"/>
      <c r="E468" s="29" t="s">
        <v>38</v>
      </c>
      <c r="F468" s="29"/>
      <c r="G468" s="29">
        <v>5</v>
      </c>
      <c r="H468" s="29"/>
      <c r="I468" s="29"/>
      <c r="J468" s="29"/>
      <c r="K468" s="29">
        <v>8</v>
      </c>
      <c r="L468" s="49"/>
      <c r="M468" s="50"/>
      <c r="N468" s="79">
        <v>15</v>
      </c>
      <c r="O468" s="52">
        <f t="shared" si="229"/>
        <v>660</v>
      </c>
      <c r="P468" s="88">
        <f t="shared" si="230"/>
        <v>220</v>
      </c>
      <c r="Q468" s="74"/>
      <c r="R468" s="75"/>
      <c r="S468" s="76"/>
      <c r="T468" s="77"/>
      <c r="U468" s="78"/>
    </row>
    <row r="469" s="2" customFormat="1" ht="24" customHeight="1" spans="2:21">
      <c r="B469" s="86" t="s">
        <v>96</v>
      </c>
      <c r="C469" s="29"/>
      <c r="D469" s="29"/>
      <c r="E469" s="29" t="s">
        <v>72</v>
      </c>
      <c r="F469" s="29"/>
      <c r="G469" s="29">
        <v>6</v>
      </c>
      <c r="H469" s="29"/>
      <c r="I469" s="29"/>
      <c r="J469" s="29"/>
      <c r="K469" s="29">
        <v>14</v>
      </c>
      <c r="L469" s="49"/>
      <c r="M469" s="50"/>
      <c r="N469" s="79">
        <v>19.8</v>
      </c>
      <c r="O469" s="52">
        <f t="shared" ref="O469:O493" si="231">K469*N469*5.5</f>
        <v>1524.6</v>
      </c>
      <c r="P469" s="88">
        <f t="shared" ref="P469:P493" si="232">G469*K469*5.5</f>
        <v>462</v>
      </c>
      <c r="Q469" s="74"/>
      <c r="R469" s="75"/>
      <c r="S469" s="76"/>
      <c r="T469" s="77"/>
      <c r="U469" s="78"/>
    </row>
    <row r="470" s="2" customFormat="1" ht="24" customHeight="1" spans="2:21">
      <c r="B470" s="86" t="s">
        <v>96</v>
      </c>
      <c r="C470" s="29"/>
      <c r="D470" s="29"/>
      <c r="E470" s="29" t="s">
        <v>47</v>
      </c>
      <c r="F470" s="29"/>
      <c r="G470" s="29">
        <v>8</v>
      </c>
      <c r="H470" s="29"/>
      <c r="I470" s="29"/>
      <c r="J470" s="29"/>
      <c r="K470" s="29">
        <v>2</v>
      </c>
      <c r="L470" s="49"/>
      <c r="M470" s="50"/>
      <c r="N470" s="79">
        <v>30.1</v>
      </c>
      <c r="O470" s="52">
        <f t="shared" si="231"/>
        <v>331.1</v>
      </c>
      <c r="P470" s="88">
        <f t="shared" si="232"/>
        <v>88</v>
      </c>
      <c r="Q470" s="74"/>
      <c r="R470" s="75"/>
      <c r="S470" s="76"/>
      <c r="T470" s="77"/>
      <c r="U470" s="78"/>
    </row>
    <row r="471" s="2" customFormat="1" ht="24" customHeight="1" spans="2:21">
      <c r="B471" s="86" t="s">
        <v>96</v>
      </c>
      <c r="C471" s="29"/>
      <c r="D471" s="29"/>
      <c r="E471" s="29" t="s">
        <v>70</v>
      </c>
      <c r="F471" s="29"/>
      <c r="G471" s="29">
        <v>10</v>
      </c>
      <c r="H471" s="29"/>
      <c r="I471" s="29"/>
      <c r="J471" s="29"/>
      <c r="K471" s="29">
        <v>3</v>
      </c>
      <c r="L471" s="49"/>
      <c r="M471" s="50"/>
      <c r="N471" s="79">
        <v>42.4</v>
      </c>
      <c r="O471" s="52">
        <f t="shared" si="231"/>
        <v>699.6</v>
      </c>
      <c r="P471" s="88">
        <f t="shared" si="232"/>
        <v>165</v>
      </c>
      <c r="Q471" s="74"/>
      <c r="R471" s="75"/>
      <c r="S471" s="76"/>
      <c r="T471" s="77"/>
      <c r="U471" s="78"/>
    </row>
    <row r="472" s="2" customFormat="1" ht="24" customHeight="1" spans="2:21">
      <c r="B472" s="86" t="s">
        <v>96</v>
      </c>
      <c r="C472" s="29"/>
      <c r="D472" s="29"/>
      <c r="E472" s="29" t="s">
        <v>41</v>
      </c>
      <c r="F472" s="29"/>
      <c r="G472" s="29">
        <v>12</v>
      </c>
      <c r="H472" s="29"/>
      <c r="I472" s="29"/>
      <c r="J472" s="29"/>
      <c r="K472" s="29">
        <v>2</v>
      </c>
      <c r="L472" s="49"/>
      <c r="M472" s="50"/>
      <c r="N472" s="79">
        <v>53</v>
      </c>
      <c r="O472" s="52">
        <f t="shared" si="231"/>
        <v>583</v>
      </c>
      <c r="P472" s="88">
        <f t="shared" si="232"/>
        <v>132</v>
      </c>
      <c r="Q472" s="74"/>
      <c r="R472" s="75"/>
      <c r="S472" s="76"/>
      <c r="T472" s="77"/>
      <c r="U472" s="78"/>
    </row>
    <row r="473" s="2" customFormat="1" ht="24" customHeight="1" spans="2:21">
      <c r="B473" s="86" t="s">
        <v>96</v>
      </c>
      <c r="C473" s="29"/>
      <c r="D473" s="29"/>
      <c r="E473" s="29" t="s">
        <v>40</v>
      </c>
      <c r="F473" s="29"/>
      <c r="G473" s="29">
        <v>16</v>
      </c>
      <c r="H473" s="29"/>
      <c r="I473" s="29"/>
      <c r="J473" s="29"/>
      <c r="K473" s="29">
        <v>1</v>
      </c>
      <c r="L473" s="49"/>
      <c r="M473" s="50"/>
      <c r="N473" s="79">
        <v>77.6</v>
      </c>
      <c r="O473" s="52">
        <f t="shared" si="231"/>
        <v>426.8</v>
      </c>
      <c r="P473" s="88">
        <f t="shared" si="232"/>
        <v>88</v>
      </c>
      <c r="Q473" s="74"/>
      <c r="R473" s="75"/>
      <c r="S473" s="76"/>
      <c r="T473" s="77"/>
      <c r="U473" s="78"/>
    </row>
    <row r="474" s="2" customFormat="1" ht="24" customHeight="1" spans="2:21">
      <c r="B474" s="86" t="s">
        <v>96</v>
      </c>
      <c r="C474" s="29"/>
      <c r="D474" s="29"/>
      <c r="E474" s="29" t="s">
        <v>78</v>
      </c>
      <c r="F474" s="29"/>
      <c r="G474" s="29">
        <v>1</v>
      </c>
      <c r="H474" s="29"/>
      <c r="I474" s="29"/>
      <c r="J474" s="29"/>
      <c r="K474" s="29">
        <v>1</v>
      </c>
      <c r="L474" s="49"/>
      <c r="M474" s="50"/>
      <c r="N474" s="79">
        <v>0.652</v>
      </c>
      <c r="O474" s="52">
        <f t="shared" si="231"/>
        <v>3.586</v>
      </c>
      <c r="P474" s="88">
        <f t="shared" si="232"/>
        <v>5.5</v>
      </c>
      <c r="Q474" s="74"/>
      <c r="R474" s="75"/>
      <c r="S474" s="76"/>
      <c r="T474" s="77"/>
      <c r="U474" s="78"/>
    </row>
    <row r="475" s="2" customFormat="1" ht="24" customHeight="1" spans="2:21">
      <c r="B475" s="86" t="s">
        <v>96</v>
      </c>
      <c r="C475" s="29"/>
      <c r="D475" s="29"/>
      <c r="E475" s="29" t="s">
        <v>79</v>
      </c>
      <c r="F475" s="29"/>
      <c r="G475" s="29">
        <v>1</v>
      </c>
      <c r="H475" s="29"/>
      <c r="I475" s="29"/>
      <c r="J475" s="29"/>
      <c r="K475" s="29">
        <v>1</v>
      </c>
      <c r="L475" s="49"/>
      <c r="M475" s="50"/>
      <c r="N475" s="79">
        <v>0.851</v>
      </c>
      <c r="O475" s="52">
        <f t="shared" si="231"/>
        <v>4.6805</v>
      </c>
      <c r="P475" s="88">
        <f t="shared" si="232"/>
        <v>5.5</v>
      </c>
      <c r="Q475" s="74"/>
      <c r="R475" s="75"/>
      <c r="S475" s="76"/>
      <c r="T475" s="77"/>
      <c r="U475" s="78"/>
    </row>
    <row r="476" s="2" customFormat="1" ht="24" customHeight="1" spans="2:21">
      <c r="B476" s="86" t="s">
        <v>96</v>
      </c>
      <c r="C476" s="29"/>
      <c r="D476" s="29"/>
      <c r="E476" s="29" t="s">
        <v>46</v>
      </c>
      <c r="F476" s="29"/>
      <c r="G476" s="29">
        <v>1</v>
      </c>
      <c r="H476" s="29"/>
      <c r="I476" s="29"/>
      <c r="J476" s="29"/>
      <c r="K476" s="29">
        <v>10</v>
      </c>
      <c r="L476" s="49"/>
      <c r="M476" s="50"/>
      <c r="N476" s="79">
        <v>1.31</v>
      </c>
      <c r="O476" s="52">
        <f t="shared" si="231"/>
        <v>72.05</v>
      </c>
      <c r="P476" s="88">
        <f t="shared" si="232"/>
        <v>55</v>
      </c>
      <c r="Q476" s="74"/>
      <c r="R476" s="75"/>
      <c r="S476" s="76"/>
      <c r="T476" s="77"/>
      <c r="U476" s="78"/>
    </row>
    <row r="477" s="2" customFormat="1" ht="24" customHeight="1" spans="2:21">
      <c r="B477" s="86" t="s">
        <v>96</v>
      </c>
      <c r="C477" s="29"/>
      <c r="D477" s="29"/>
      <c r="E477" s="29" t="s">
        <v>28</v>
      </c>
      <c r="F477" s="29"/>
      <c r="G477" s="29">
        <v>1</v>
      </c>
      <c r="H477" s="29"/>
      <c r="I477" s="29"/>
      <c r="J477" s="29"/>
      <c r="K477" s="29">
        <v>44</v>
      </c>
      <c r="L477" s="49"/>
      <c r="M477" s="50"/>
      <c r="N477" s="79">
        <v>1.68</v>
      </c>
      <c r="O477" s="52">
        <f t="shared" si="231"/>
        <v>406.56</v>
      </c>
      <c r="P477" s="88">
        <f t="shared" si="232"/>
        <v>242</v>
      </c>
      <c r="Q477" s="74"/>
      <c r="R477" s="75"/>
      <c r="S477" s="76"/>
      <c r="T477" s="77"/>
      <c r="U477" s="78"/>
    </row>
    <row r="478" s="2" customFormat="1" ht="24" customHeight="1" spans="2:21">
      <c r="B478" s="86" t="s">
        <v>96</v>
      </c>
      <c r="C478" s="29"/>
      <c r="D478" s="29"/>
      <c r="E478" s="29" t="s">
        <v>31</v>
      </c>
      <c r="F478" s="29"/>
      <c r="G478" s="29">
        <v>1</v>
      </c>
      <c r="H478" s="29"/>
      <c r="I478" s="29"/>
      <c r="J478" s="29"/>
      <c r="K478" s="29">
        <v>44</v>
      </c>
      <c r="L478" s="49"/>
      <c r="M478" s="50"/>
      <c r="N478" s="79">
        <v>2.43</v>
      </c>
      <c r="O478" s="52">
        <f t="shared" si="231"/>
        <v>588.06</v>
      </c>
      <c r="P478" s="88">
        <f t="shared" si="232"/>
        <v>242</v>
      </c>
      <c r="Q478" s="74"/>
      <c r="R478" s="75"/>
      <c r="S478" s="76"/>
      <c r="T478" s="77"/>
      <c r="U478" s="78"/>
    </row>
    <row r="479" s="2" customFormat="1" ht="24" customHeight="1" spans="2:21">
      <c r="B479" s="86" t="s">
        <v>96</v>
      </c>
      <c r="C479" s="29"/>
      <c r="D479" s="29"/>
      <c r="E479" s="29" t="s">
        <v>80</v>
      </c>
      <c r="F479" s="29"/>
      <c r="G479" s="29">
        <v>1.25</v>
      </c>
      <c r="H479" s="29"/>
      <c r="I479" s="29"/>
      <c r="J479" s="29"/>
      <c r="K479" s="29">
        <v>1</v>
      </c>
      <c r="L479" s="49"/>
      <c r="M479" s="50"/>
      <c r="N479" s="79">
        <v>3.38</v>
      </c>
      <c r="O479" s="52">
        <f t="shared" si="231"/>
        <v>18.59</v>
      </c>
      <c r="P479" s="88">
        <f t="shared" si="232"/>
        <v>6.875</v>
      </c>
      <c r="Q479" s="74"/>
      <c r="R479" s="75"/>
      <c r="S479" s="76"/>
      <c r="T479" s="77"/>
      <c r="U479" s="78"/>
    </row>
    <row r="480" s="2" customFormat="1" ht="24" customHeight="1" spans="2:21">
      <c r="B480" s="86" t="s">
        <v>96</v>
      </c>
      <c r="C480" s="29"/>
      <c r="D480" s="29"/>
      <c r="E480" s="29" t="s">
        <v>32</v>
      </c>
      <c r="F480" s="29"/>
      <c r="G480" s="29">
        <v>1.5</v>
      </c>
      <c r="H480" s="29"/>
      <c r="I480" s="29"/>
      <c r="J480" s="29"/>
      <c r="K480" s="29">
        <v>43</v>
      </c>
      <c r="L480" s="49"/>
      <c r="M480" s="50"/>
      <c r="N480" s="79">
        <v>3.89</v>
      </c>
      <c r="O480" s="52">
        <f t="shared" si="231"/>
        <v>919.985</v>
      </c>
      <c r="P480" s="88">
        <f t="shared" si="232"/>
        <v>354.75</v>
      </c>
      <c r="Q480" s="74"/>
      <c r="R480" s="75"/>
      <c r="S480" s="76"/>
      <c r="T480" s="77"/>
      <c r="U480" s="78"/>
    </row>
    <row r="481" s="2" customFormat="1" ht="24" customHeight="1" spans="2:21">
      <c r="B481" s="86" t="s">
        <v>96</v>
      </c>
      <c r="C481" s="29"/>
      <c r="D481" s="29"/>
      <c r="E481" s="29" t="s">
        <v>34</v>
      </c>
      <c r="F481" s="29"/>
      <c r="G481" s="29">
        <v>2</v>
      </c>
      <c r="H481" s="29"/>
      <c r="I481" s="29"/>
      <c r="J481" s="29"/>
      <c r="K481" s="29">
        <v>24</v>
      </c>
      <c r="L481" s="49"/>
      <c r="M481" s="50"/>
      <c r="N481" s="79">
        <v>5.31</v>
      </c>
      <c r="O481" s="52">
        <f t="shared" si="231"/>
        <v>700.92</v>
      </c>
      <c r="P481" s="88">
        <f t="shared" si="232"/>
        <v>264</v>
      </c>
      <c r="Q481" s="74"/>
      <c r="R481" s="75"/>
      <c r="S481" s="76"/>
      <c r="T481" s="77"/>
      <c r="U481" s="78"/>
    </row>
    <row r="482" s="2" customFormat="1" ht="24" customHeight="1" spans="2:21">
      <c r="B482" s="86" t="s">
        <v>96</v>
      </c>
      <c r="C482" s="29"/>
      <c r="D482" s="29"/>
      <c r="E482" s="29" t="s">
        <v>39</v>
      </c>
      <c r="F482" s="29"/>
      <c r="G482" s="29">
        <v>2.5</v>
      </c>
      <c r="H482" s="29"/>
      <c r="I482" s="29"/>
      <c r="J482" s="29"/>
      <c r="K482" s="29">
        <v>8</v>
      </c>
      <c r="L482" s="49"/>
      <c r="M482" s="50"/>
      <c r="N482" s="79">
        <v>7.47</v>
      </c>
      <c r="O482" s="52">
        <f t="shared" si="231"/>
        <v>328.68</v>
      </c>
      <c r="P482" s="88">
        <f t="shared" si="232"/>
        <v>110</v>
      </c>
      <c r="Q482" s="74"/>
      <c r="R482" s="75"/>
      <c r="S482" s="76"/>
      <c r="T482" s="77"/>
      <c r="U482" s="78"/>
    </row>
    <row r="483" s="2" customFormat="1" ht="24" customHeight="1" spans="2:21">
      <c r="B483" s="86" t="s">
        <v>96</v>
      </c>
      <c r="C483" s="29"/>
      <c r="D483" s="29"/>
      <c r="E483" s="29" t="s">
        <v>36</v>
      </c>
      <c r="F483" s="29"/>
      <c r="G483" s="29">
        <v>3</v>
      </c>
      <c r="H483" s="29"/>
      <c r="I483" s="29"/>
      <c r="J483" s="29"/>
      <c r="K483" s="29">
        <v>12</v>
      </c>
      <c r="L483" s="49"/>
      <c r="M483" s="50"/>
      <c r="N483" s="79">
        <v>8.79</v>
      </c>
      <c r="O483" s="52">
        <f t="shared" si="231"/>
        <v>580.14</v>
      </c>
      <c r="P483" s="88">
        <f t="shared" si="232"/>
        <v>198</v>
      </c>
      <c r="Q483" s="74"/>
      <c r="R483" s="75"/>
      <c r="S483" s="76"/>
      <c r="T483" s="77"/>
      <c r="U483" s="78"/>
    </row>
    <row r="484" s="2" customFormat="1" ht="24" customHeight="1" spans="2:21">
      <c r="B484" s="86" t="s">
        <v>96</v>
      </c>
      <c r="C484" s="29"/>
      <c r="D484" s="29"/>
      <c r="E484" s="29" t="s">
        <v>37</v>
      </c>
      <c r="F484" s="29"/>
      <c r="G484" s="29">
        <v>4</v>
      </c>
      <c r="H484" s="29"/>
      <c r="I484" s="29"/>
      <c r="J484" s="29"/>
      <c r="K484" s="29">
        <v>19</v>
      </c>
      <c r="L484" s="49"/>
      <c r="M484" s="50"/>
      <c r="N484" s="79">
        <v>12.2</v>
      </c>
      <c r="O484" s="52">
        <f t="shared" si="231"/>
        <v>1274.9</v>
      </c>
      <c r="P484" s="88">
        <f t="shared" si="232"/>
        <v>418</v>
      </c>
      <c r="Q484" s="74"/>
      <c r="R484" s="75"/>
      <c r="S484" s="76"/>
      <c r="T484" s="77"/>
      <c r="U484" s="78"/>
    </row>
    <row r="485" s="2" customFormat="1" ht="24" customHeight="1" spans="2:21">
      <c r="B485" s="86" t="s">
        <v>96</v>
      </c>
      <c r="C485" s="29"/>
      <c r="D485" s="29"/>
      <c r="E485" s="29" t="s">
        <v>78</v>
      </c>
      <c r="F485" s="29"/>
      <c r="G485" s="29">
        <v>1</v>
      </c>
      <c r="H485" s="29"/>
      <c r="I485" s="29"/>
      <c r="J485" s="29"/>
      <c r="K485" s="29">
        <v>1</v>
      </c>
      <c r="L485" s="49"/>
      <c r="M485" s="50"/>
      <c r="N485" s="79">
        <v>0.652</v>
      </c>
      <c r="O485" s="52">
        <f t="shared" si="231"/>
        <v>3.586</v>
      </c>
      <c r="P485" s="88">
        <f t="shared" si="232"/>
        <v>5.5</v>
      </c>
      <c r="Q485" s="74"/>
      <c r="R485" s="75"/>
      <c r="S485" s="76"/>
      <c r="T485" s="77"/>
      <c r="U485" s="78"/>
    </row>
    <row r="486" s="2" customFormat="1" ht="24" customHeight="1" spans="2:21">
      <c r="B486" s="86" t="s">
        <v>96</v>
      </c>
      <c r="C486" s="29"/>
      <c r="D486" s="29"/>
      <c r="E486" s="29" t="s">
        <v>79</v>
      </c>
      <c r="F486" s="29"/>
      <c r="G486" s="29">
        <v>1</v>
      </c>
      <c r="H486" s="29"/>
      <c r="I486" s="29"/>
      <c r="J486" s="29"/>
      <c r="K486" s="29">
        <v>1</v>
      </c>
      <c r="L486" s="49"/>
      <c r="M486" s="50"/>
      <c r="N486" s="79">
        <v>0.851</v>
      </c>
      <c r="O486" s="52">
        <f t="shared" si="231"/>
        <v>4.6805</v>
      </c>
      <c r="P486" s="88">
        <f t="shared" si="232"/>
        <v>5.5</v>
      </c>
      <c r="Q486" s="74"/>
      <c r="R486" s="75"/>
      <c r="S486" s="76"/>
      <c r="T486" s="77"/>
      <c r="U486" s="78"/>
    </row>
    <row r="487" s="2" customFormat="1" ht="24" customHeight="1" spans="2:21">
      <c r="B487" s="86" t="s">
        <v>96</v>
      </c>
      <c r="C487" s="29"/>
      <c r="D487" s="29"/>
      <c r="E487" s="29" t="s">
        <v>46</v>
      </c>
      <c r="F487" s="29"/>
      <c r="G487" s="29">
        <v>1</v>
      </c>
      <c r="H487" s="29"/>
      <c r="I487" s="29"/>
      <c r="J487" s="29"/>
      <c r="K487" s="29">
        <v>7</v>
      </c>
      <c r="L487" s="49"/>
      <c r="M487" s="50"/>
      <c r="N487" s="79">
        <v>1.31</v>
      </c>
      <c r="O487" s="52">
        <f t="shared" si="231"/>
        <v>50.435</v>
      </c>
      <c r="P487" s="88">
        <f t="shared" si="232"/>
        <v>38.5</v>
      </c>
      <c r="Q487" s="74"/>
      <c r="R487" s="75"/>
      <c r="S487" s="76"/>
      <c r="T487" s="77"/>
      <c r="U487" s="78"/>
    </row>
    <row r="488" s="2" customFormat="1" ht="24" customHeight="1" spans="2:21">
      <c r="B488" s="86" t="s">
        <v>96</v>
      </c>
      <c r="C488" s="29"/>
      <c r="D488" s="29"/>
      <c r="E488" s="29" t="s">
        <v>28</v>
      </c>
      <c r="F488" s="29"/>
      <c r="G488" s="29">
        <v>1</v>
      </c>
      <c r="H488" s="29"/>
      <c r="I488" s="29"/>
      <c r="J488" s="29"/>
      <c r="K488" s="29">
        <v>109</v>
      </c>
      <c r="L488" s="49"/>
      <c r="M488" s="50"/>
      <c r="N488" s="79">
        <v>1.68</v>
      </c>
      <c r="O488" s="52">
        <f t="shared" si="231"/>
        <v>1007.16</v>
      </c>
      <c r="P488" s="88">
        <f t="shared" si="232"/>
        <v>599.5</v>
      </c>
      <c r="Q488" s="74"/>
      <c r="R488" s="75"/>
      <c r="S488" s="76"/>
      <c r="T488" s="77"/>
      <c r="U488" s="78"/>
    </row>
    <row r="489" s="2" customFormat="1" ht="24" customHeight="1" spans="2:21">
      <c r="B489" s="86" t="s">
        <v>96</v>
      </c>
      <c r="C489" s="29"/>
      <c r="D489" s="29"/>
      <c r="E489" s="29" t="s">
        <v>31</v>
      </c>
      <c r="F489" s="29"/>
      <c r="G489" s="29">
        <v>1</v>
      </c>
      <c r="H489" s="29"/>
      <c r="I489" s="29"/>
      <c r="J489" s="29"/>
      <c r="K489" s="29">
        <v>64</v>
      </c>
      <c r="L489" s="49"/>
      <c r="M489" s="50"/>
      <c r="N489" s="79">
        <v>2.43</v>
      </c>
      <c r="O489" s="52">
        <f t="shared" si="231"/>
        <v>855.36</v>
      </c>
      <c r="P489" s="88">
        <f t="shared" si="232"/>
        <v>352</v>
      </c>
      <c r="Q489" s="74"/>
      <c r="R489" s="75"/>
      <c r="S489" s="76"/>
      <c r="T489" s="77"/>
      <c r="U489" s="78"/>
    </row>
    <row r="490" s="2" customFormat="1" ht="24" customHeight="1" spans="2:21">
      <c r="B490" s="86" t="s">
        <v>96</v>
      </c>
      <c r="C490" s="29"/>
      <c r="D490" s="29"/>
      <c r="E490" s="29" t="s">
        <v>32</v>
      </c>
      <c r="F490" s="29"/>
      <c r="G490" s="29">
        <v>1.5</v>
      </c>
      <c r="H490" s="29"/>
      <c r="I490" s="29"/>
      <c r="J490" s="29"/>
      <c r="K490" s="29">
        <v>13</v>
      </c>
      <c r="L490" s="49"/>
      <c r="M490" s="50"/>
      <c r="N490" s="79">
        <v>3.89</v>
      </c>
      <c r="O490" s="52">
        <f t="shared" si="231"/>
        <v>278.135</v>
      </c>
      <c r="P490" s="88">
        <f t="shared" si="232"/>
        <v>107.25</v>
      </c>
      <c r="Q490" s="74"/>
      <c r="R490" s="75"/>
      <c r="S490" s="76"/>
      <c r="T490" s="77"/>
      <c r="U490" s="78"/>
    </row>
    <row r="491" s="2" customFormat="1" ht="24" customHeight="1" spans="2:21">
      <c r="B491" s="86" t="s">
        <v>96</v>
      </c>
      <c r="C491" s="29"/>
      <c r="D491" s="29"/>
      <c r="E491" s="29" t="s">
        <v>34</v>
      </c>
      <c r="F491" s="29"/>
      <c r="G491" s="29">
        <v>2</v>
      </c>
      <c r="H491" s="29"/>
      <c r="I491" s="29"/>
      <c r="J491" s="29"/>
      <c r="K491" s="29">
        <v>2</v>
      </c>
      <c r="L491" s="49"/>
      <c r="M491" s="50"/>
      <c r="N491" s="79">
        <v>5.31</v>
      </c>
      <c r="O491" s="52">
        <f t="shared" si="231"/>
        <v>58.41</v>
      </c>
      <c r="P491" s="88">
        <f t="shared" si="232"/>
        <v>22</v>
      </c>
      <c r="Q491" s="74"/>
      <c r="R491" s="75"/>
      <c r="S491" s="76"/>
      <c r="T491" s="77"/>
      <c r="U491" s="78"/>
    </row>
    <row r="492" s="2" customFormat="1" ht="24" customHeight="1" spans="2:21">
      <c r="B492" s="86" t="s">
        <v>96</v>
      </c>
      <c r="C492" s="29"/>
      <c r="D492" s="29"/>
      <c r="E492" s="29" t="s">
        <v>39</v>
      </c>
      <c r="F492" s="29"/>
      <c r="G492" s="29">
        <v>2.5</v>
      </c>
      <c r="H492" s="29"/>
      <c r="I492" s="29"/>
      <c r="J492" s="29"/>
      <c r="K492" s="29">
        <v>9</v>
      </c>
      <c r="L492" s="49"/>
      <c r="M492" s="50"/>
      <c r="N492" s="79">
        <v>7.47</v>
      </c>
      <c r="O492" s="52">
        <f t="shared" si="231"/>
        <v>369.765</v>
      </c>
      <c r="P492" s="88">
        <f t="shared" si="232"/>
        <v>123.75</v>
      </c>
      <c r="Q492" s="74"/>
      <c r="R492" s="75"/>
      <c r="S492" s="76"/>
      <c r="T492" s="77"/>
      <c r="U492" s="78"/>
    </row>
    <row r="493" s="2" customFormat="1" ht="24" customHeight="1" spans="2:21">
      <c r="B493" s="86" t="s">
        <v>96</v>
      </c>
      <c r="C493" s="29"/>
      <c r="D493" s="29"/>
      <c r="E493" s="29" t="s">
        <v>36</v>
      </c>
      <c r="F493" s="29"/>
      <c r="G493" s="29">
        <v>3</v>
      </c>
      <c r="H493" s="29"/>
      <c r="I493" s="29"/>
      <c r="J493" s="29"/>
      <c r="K493" s="29">
        <v>1</v>
      </c>
      <c r="L493" s="49"/>
      <c r="M493" s="50"/>
      <c r="N493" s="79">
        <v>8.79</v>
      </c>
      <c r="O493" s="52">
        <f t="shared" si="231"/>
        <v>48.345</v>
      </c>
      <c r="P493" s="88">
        <f t="shared" si="232"/>
        <v>16.5</v>
      </c>
      <c r="Q493" s="74"/>
      <c r="R493" s="75"/>
      <c r="S493" s="76"/>
      <c r="T493" s="77"/>
      <c r="U493" s="78"/>
    </row>
    <row r="494" s="2" customFormat="1" ht="24" customHeight="1" spans="2:21">
      <c r="B494" s="86" t="s">
        <v>96</v>
      </c>
      <c r="C494" s="29"/>
      <c r="D494" s="29"/>
      <c r="E494" s="29" t="s">
        <v>38</v>
      </c>
      <c r="F494" s="29"/>
      <c r="G494" s="29">
        <v>5</v>
      </c>
      <c r="H494" s="29"/>
      <c r="I494" s="29"/>
      <c r="J494" s="29"/>
      <c r="K494" s="29">
        <v>14</v>
      </c>
      <c r="L494" s="49"/>
      <c r="M494" s="50"/>
      <c r="N494" s="79">
        <v>15</v>
      </c>
      <c r="O494" s="52">
        <f t="shared" ref="O494:O497" si="233">K494*N494*5.5</f>
        <v>1155</v>
      </c>
      <c r="P494" s="88">
        <f t="shared" ref="P494:P497" si="234">G494*K494*5.5</f>
        <v>385</v>
      </c>
      <c r="Q494" s="74"/>
      <c r="R494" s="75"/>
      <c r="S494" s="76"/>
      <c r="T494" s="77"/>
      <c r="U494" s="78"/>
    </row>
    <row r="495" s="2" customFormat="1" ht="24" customHeight="1" spans="2:21">
      <c r="B495" s="86" t="s">
        <v>96</v>
      </c>
      <c r="C495" s="29"/>
      <c r="D495" s="29"/>
      <c r="E495" s="29" t="s">
        <v>72</v>
      </c>
      <c r="F495" s="29"/>
      <c r="G495" s="29">
        <v>6</v>
      </c>
      <c r="H495" s="29"/>
      <c r="I495" s="29"/>
      <c r="J495" s="29"/>
      <c r="K495" s="29">
        <v>20</v>
      </c>
      <c r="L495" s="49"/>
      <c r="M495" s="50"/>
      <c r="N495" s="79">
        <v>19.8</v>
      </c>
      <c r="O495" s="52">
        <f t="shared" si="233"/>
        <v>2178</v>
      </c>
      <c r="P495" s="88">
        <f t="shared" si="234"/>
        <v>660</v>
      </c>
      <c r="Q495" s="74"/>
      <c r="R495" s="75"/>
      <c r="S495" s="76"/>
      <c r="T495" s="77"/>
      <c r="U495" s="78"/>
    </row>
    <row r="496" s="2" customFormat="1" ht="24" customHeight="1" spans="2:21">
      <c r="B496" s="86" t="s">
        <v>96</v>
      </c>
      <c r="C496" s="29"/>
      <c r="D496" s="29"/>
      <c r="E496" s="29" t="s">
        <v>47</v>
      </c>
      <c r="F496" s="29"/>
      <c r="G496" s="29">
        <v>8</v>
      </c>
      <c r="H496" s="29"/>
      <c r="I496" s="29"/>
      <c r="J496" s="29"/>
      <c r="K496" s="29">
        <v>2</v>
      </c>
      <c r="L496" s="49"/>
      <c r="M496" s="50"/>
      <c r="N496" s="79">
        <v>30.1</v>
      </c>
      <c r="O496" s="52">
        <f t="shared" si="233"/>
        <v>331.1</v>
      </c>
      <c r="P496" s="88">
        <f t="shared" si="234"/>
        <v>88</v>
      </c>
      <c r="Q496" s="74"/>
      <c r="R496" s="75"/>
      <c r="S496" s="76"/>
      <c r="T496" s="77"/>
      <c r="U496" s="78"/>
    </row>
    <row r="497" s="2" customFormat="1" ht="24" customHeight="1" spans="2:21">
      <c r="B497" s="86" t="s">
        <v>96</v>
      </c>
      <c r="C497" s="29"/>
      <c r="D497" s="29"/>
      <c r="E497" s="29" t="s">
        <v>34</v>
      </c>
      <c r="F497" s="29"/>
      <c r="G497" s="29">
        <v>2</v>
      </c>
      <c r="H497" s="29"/>
      <c r="I497" s="29"/>
      <c r="J497" s="29"/>
      <c r="K497" s="29">
        <v>33</v>
      </c>
      <c r="L497" s="49"/>
      <c r="M497" s="50"/>
      <c r="N497" s="79">
        <v>5.31</v>
      </c>
      <c r="O497" s="52">
        <f t="shared" si="233"/>
        <v>963.765</v>
      </c>
      <c r="P497" s="88">
        <f t="shared" si="234"/>
        <v>363</v>
      </c>
      <c r="Q497" s="74"/>
      <c r="R497" s="75"/>
      <c r="S497" s="76"/>
      <c r="T497" s="77"/>
      <c r="U497" s="78"/>
    </row>
    <row r="498" s="2" customFormat="1" ht="24" customHeight="1" spans="2:21">
      <c r="B498" s="86" t="s">
        <v>96</v>
      </c>
      <c r="C498" s="29"/>
      <c r="D498" s="29"/>
      <c r="E498" s="29" t="s">
        <v>46</v>
      </c>
      <c r="F498" s="29"/>
      <c r="G498" s="29">
        <v>1</v>
      </c>
      <c r="H498" s="29"/>
      <c r="I498" s="29"/>
      <c r="J498" s="29"/>
      <c r="K498" s="29">
        <v>3</v>
      </c>
      <c r="L498" s="49"/>
      <c r="M498" s="50"/>
      <c r="N498" s="79">
        <v>1.31</v>
      </c>
      <c r="O498" s="52">
        <f t="shared" ref="O498:O505" si="235">K498*N498*5.5</f>
        <v>21.615</v>
      </c>
      <c r="P498" s="88">
        <f t="shared" ref="P498:P505" si="236">G498*K498*5.5</f>
        <v>16.5</v>
      </c>
      <c r="Q498" s="74"/>
      <c r="R498" s="75"/>
      <c r="S498" s="76"/>
      <c r="T498" s="77"/>
      <c r="U498" s="78"/>
    </row>
    <row r="499" s="2" customFormat="1" ht="24" customHeight="1" spans="2:21">
      <c r="B499" s="86" t="s">
        <v>96</v>
      </c>
      <c r="C499" s="29"/>
      <c r="D499" s="29"/>
      <c r="E499" s="29" t="s">
        <v>28</v>
      </c>
      <c r="F499" s="29"/>
      <c r="G499" s="29">
        <v>1</v>
      </c>
      <c r="H499" s="29"/>
      <c r="I499" s="29"/>
      <c r="J499" s="29"/>
      <c r="K499" s="29">
        <v>27</v>
      </c>
      <c r="L499" s="49"/>
      <c r="M499" s="50"/>
      <c r="N499" s="79">
        <v>1.68</v>
      </c>
      <c r="O499" s="52">
        <f t="shared" si="235"/>
        <v>249.48</v>
      </c>
      <c r="P499" s="88">
        <f t="shared" si="236"/>
        <v>148.5</v>
      </c>
      <c r="Q499" s="74"/>
      <c r="R499" s="75"/>
      <c r="S499" s="76"/>
      <c r="T499" s="77"/>
      <c r="U499" s="78"/>
    </row>
    <row r="500" s="2" customFormat="1" ht="24" customHeight="1" spans="2:21">
      <c r="B500" s="86" t="s">
        <v>96</v>
      </c>
      <c r="C500" s="29"/>
      <c r="D500" s="29"/>
      <c r="E500" s="29" t="s">
        <v>31</v>
      </c>
      <c r="F500" s="29"/>
      <c r="G500" s="29">
        <v>1</v>
      </c>
      <c r="H500" s="29"/>
      <c r="I500" s="29"/>
      <c r="J500" s="29"/>
      <c r="K500" s="29">
        <v>27</v>
      </c>
      <c r="L500" s="49"/>
      <c r="M500" s="50"/>
      <c r="N500" s="79">
        <v>2.43</v>
      </c>
      <c r="O500" s="52">
        <f t="shared" si="235"/>
        <v>360.855</v>
      </c>
      <c r="P500" s="88">
        <f t="shared" si="236"/>
        <v>148.5</v>
      </c>
      <c r="Q500" s="74"/>
      <c r="R500" s="75"/>
      <c r="S500" s="76"/>
      <c r="T500" s="77"/>
      <c r="U500" s="78"/>
    </row>
    <row r="501" s="2" customFormat="1" ht="24" customHeight="1" spans="2:21">
      <c r="B501" s="86" t="s">
        <v>96</v>
      </c>
      <c r="C501" s="29"/>
      <c r="D501" s="29"/>
      <c r="E501" s="29" t="s">
        <v>32</v>
      </c>
      <c r="F501" s="29"/>
      <c r="G501" s="29">
        <v>1.5</v>
      </c>
      <c r="H501" s="29"/>
      <c r="I501" s="29"/>
      <c r="J501" s="29"/>
      <c r="K501" s="29">
        <v>33</v>
      </c>
      <c r="L501" s="49"/>
      <c r="M501" s="50"/>
      <c r="N501" s="79">
        <v>3.89</v>
      </c>
      <c r="O501" s="52">
        <f t="shared" si="235"/>
        <v>706.035</v>
      </c>
      <c r="P501" s="88">
        <f t="shared" si="236"/>
        <v>272.25</v>
      </c>
      <c r="Q501" s="74"/>
      <c r="R501" s="75"/>
      <c r="S501" s="76"/>
      <c r="T501" s="77"/>
      <c r="U501" s="78"/>
    </row>
    <row r="502" s="2" customFormat="1" ht="24" customHeight="1" spans="2:21">
      <c r="B502" s="86" t="s">
        <v>96</v>
      </c>
      <c r="C502" s="29"/>
      <c r="D502" s="29"/>
      <c r="E502" s="29" t="s">
        <v>34</v>
      </c>
      <c r="F502" s="29"/>
      <c r="G502" s="29">
        <v>2</v>
      </c>
      <c r="H502" s="29"/>
      <c r="I502" s="29"/>
      <c r="J502" s="29"/>
      <c r="K502" s="29">
        <v>10</v>
      </c>
      <c r="L502" s="49"/>
      <c r="M502" s="50"/>
      <c r="N502" s="79">
        <v>5.31</v>
      </c>
      <c r="O502" s="52">
        <f t="shared" si="235"/>
        <v>292.05</v>
      </c>
      <c r="P502" s="88">
        <f t="shared" si="236"/>
        <v>110</v>
      </c>
      <c r="Q502" s="74"/>
      <c r="R502" s="75"/>
      <c r="S502" s="76"/>
      <c r="T502" s="77"/>
      <c r="U502" s="78"/>
    </row>
    <row r="503" s="2" customFormat="1" ht="24" customHeight="1" spans="2:21">
      <c r="B503" s="86" t="s">
        <v>96</v>
      </c>
      <c r="C503" s="29"/>
      <c r="D503" s="29"/>
      <c r="E503" s="29" t="s">
        <v>39</v>
      </c>
      <c r="F503" s="29"/>
      <c r="G503" s="29">
        <v>2.5</v>
      </c>
      <c r="H503" s="29"/>
      <c r="I503" s="29"/>
      <c r="J503" s="29"/>
      <c r="K503" s="29">
        <v>7</v>
      </c>
      <c r="L503" s="49"/>
      <c r="M503" s="50"/>
      <c r="N503" s="79">
        <v>7.47</v>
      </c>
      <c r="O503" s="52">
        <f t="shared" si="235"/>
        <v>287.595</v>
      </c>
      <c r="P503" s="88">
        <f t="shared" si="236"/>
        <v>96.25</v>
      </c>
      <c r="Q503" s="74"/>
      <c r="R503" s="75"/>
      <c r="S503" s="76"/>
      <c r="T503" s="77"/>
      <c r="U503" s="78"/>
    </row>
    <row r="504" s="2" customFormat="1" ht="24" customHeight="1" spans="2:21">
      <c r="B504" s="86" t="s">
        <v>96</v>
      </c>
      <c r="C504" s="29"/>
      <c r="D504" s="29"/>
      <c r="E504" s="29" t="s">
        <v>36</v>
      </c>
      <c r="F504" s="29"/>
      <c r="G504" s="29">
        <v>3</v>
      </c>
      <c r="H504" s="29"/>
      <c r="I504" s="29"/>
      <c r="J504" s="29"/>
      <c r="K504" s="29">
        <v>3</v>
      </c>
      <c r="L504" s="49"/>
      <c r="M504" s="50"/>
      <c r="N504" s="79">
        <v>8.79</v>
      </c>
      <c r="O504" s="52">
        <f t="shared" si="235"/>
        <v>145.035</v>
      </c>
      <c r="P504" s="88">
        <f t="shared" si="236"/>
        <v>49.5</v>
      </c>
      <c r="Q504" s="74"/>
      <c r="R504" s="75"/>
      <c r="S504" s="76"/>
      <c r="T504" s="77"/>
      <c r="U504" s="78"/>
    </row>
    <row r="505" s="2" customFormat="1" ht="24" customHeight="1" spans="2:21">
      <c r="B505" s="86" t="s">
        <v>96</v>
      </c>
      <c r="C505" s="29"/>
      <c r="D505" s="29"/>
      <c r="E505" s="29" t="s">
        <v>37</v>
      </c>
      <c r="F505" s="29"/>
      <c r="G505" s="29">
        <v>4</v>
      </c>
      <c r="H505" s="29"/>
      <c r="I505" s="29"/>
      <c r="J505" s="29"/>
      <c r="K505" s="29">
        <v>1</v>
      </c>
      <c r="L505" s="49"/>
      <c r="M505" s="50"/>
      <c r="N505" s="79">
        <v>12.2</v>
      </c>
      <c r="O505" s="52">
        <f t="shared" si="235"/>
        <v>67.1</v>
      </c>
      <c r="P505" s="88">
        <f t="shared" si="236"/>
        <v>22</v>
      </c>
      <c r="Q505" s="74"/>
      <c r="R505" s="75"/>
      <c r="S505" s="76"/>
      <c r="T505" s="77"/>
      <c r="U505" s="78"/>
    </row>
    <row r="506" s="2" customFormat="1" ht="24" customHeight="1" spans="2:21">
      <c r="B506" s="86" t="s">
        <v>96</v>
      </c>
      <c r="C506" s="29"/>
      <c r="D506" s="29"/>
      <c r="E506" s="29" t="s">
        <v>34</v>
      </c>
      <c r="F506" s="29"/>
      <c r="G506" s="29">
        <v>2</v>
      </c>
      <c r="H506" s="29"/>
      <c r="I506" s="29"/>
      <c r="J506" s="29"/>
      <c r="K506" s="29">
        <v>46</v>
      </c>
      <c r="L506" s="49" t="s">
        <v>35</v>
      </c>
      <c r="M506" s="50"/>
      <c r="N506" s="79">
        <v>5.44</v>
      </c>
      <c r="O506" s="52">
        <f t="shared" ref="O506:O512" si="237">K506*N506*5.5</f>
        <v>1376.32</v>
      </c>
      <c r="P506" s="88">
        <f t="shared" ref="P506:P512" si="238">G506*K506*5.5</f>
        <v>506</v>
      </c>
      <c r="Q506" s="74"/>
      <c r="R506" s="75"/>
      <c r="S506" s="76"/>
      <c r="T506" s="77"/>
      <c r="U506" s="78"/>
    </row>
    <row r="507" s="2" customFormat="1" ht="24" customHeight="1" spans="2:21">
      <c r="B507" s="86" t="s">
        <v>96</v>
      </c>
      <c r="C507" s="29"/>
      <c r="D507" s="29"/>
      <c r="E507" s="29" t="s">
        <v>39</v>
      </c>
      <c r="F507" s="29"/>
      <c r="G507" s="29">
        <v>2.5</v>
      </c>
      <c r="H507" s="29"/>
      <c r="I507" s="29"/>
      <c r="J507" s="29"/>
      <c r="K507" s="29">
        <v>12</v>
      </c>
      <c r="L507" s="49" t="s">
        <v>35</v>
      </c>
      <c r="M507" s="50"/>
      <c r="N507" s="79">
        <v>9.12</v>
      </c>
      <c r="O507" s="52">
        <f t="shared" si="237"/>
        <v>601.92</v>
      </c>
      <c r="P507" s="88">
        <f t="shared" si="238"/>
        <v>165</v>
      </c>
      <c r="Q507" s="74"/>
      <c r="R507" s="75"/>
      <c r="S507" s="76"/>
      <c r="T507" s="77"/>
      <c r="U507" s="78"/>
    </row>
    <row r="508" s="2" customFormat="1" ht="24" customHeight="1" spans="2:21">
      <c r="B508" s="86" t="s">
        <v>96</v>
      </c>
      <c r="C508" s="29"/>
      <c r="D508" s="29"/>
      <c r="E508" s="29" t="s">
        <v>36</v>
      </c>
      <c r="F508" s="29"/>
      <c r="G508" s="29">
        <v>3</v>
      </c>
      <c r="H508" s="29"/>
      <c r="I508" s="29"/>
      <c r="J508" s="29"/>
      <c r="K508" s="29">
        <v>10</v>
      </c>
      <c r="L508" s="49" t="s">
        <v>35</v>
      </c>
      <c r="M508" s="50"/>
      <c r="N508" s="79">
        <v>11.3</v>
      </c>
      <c r="O508" s="52">
        <f t="shared" si="237"/>
        <v>621.5</v>
      </c>
      <c r="P508" s="88">
        <f t="shared" si="238"/>
        <v>165</v>
      </c>
      <c r="Q508" s="74"/>
      <c r="R508" s="75"/>
      <c r="S508" s="76"/>
      <c r="T508" s="77"/>
      <c r="U508" s="78"/>
    </row>
    <row r="509" s="2" customFormat="1" ht="24" customHeight="1" spans="2:21">
      <c r="B509" s="86" t="s">
        <v>96</v>
      </c>
      <c r="C509" s="29"/>
      <c r="D509" s="29"/>
      <c r="E509" s="29" t="s">
        <v>37</v>
      </c>
      <c r="F509" s="29"/>
      <c r="G509" s="29">
        <v>4</v>
      </c>
      <c r="H509" s="29"/>
      <c r="I509" s="29"/>
      <c r="J509" s="29"/>
      <c r="K509" s="29">
        <v>22</v>
      </c>
      <c r="L509" s="49" t="s">
        <v>35</v>
      </c>
      <c r="M509" s="50"/>
      <c r="N509" s="79">
        <v>16</v>
      </c>
      <c r="O509" s="52">
        <f t="shared" si="237"/>
        <v>1936</v>
      </c>
      <c r="P509" s="88">
        <f t="shared" si="238"/>
        <v>484</v>
      </c>
      <c r="Q509" s="74"/>
      <c r="R509" s="75"/>
      <c r="S509" s="76"/>
      <c r="T509" s="77"/>
      <c r="U509" s="78"/>
    </row>
    <row r="510" s="2" customFormat="1" ht="24" customHeight="1" spans="2:21">
      <c r="B510" s="86" t="s">
        <v>96</v>
      </c>
      <c r="C510" s="29"/>
      <c r="D510" s="29"/>
      <c r="E510" s="29" t="s">
        <v>38</v>
      </c>
      <c r="F510" s="29"/>
      <c r="G510" s="29">
        <v>5</v>
      </c>
      <c r="H510" s="29"/>
      <c r="I510" s="29"/>
      <c r="J510" s="29"/>
      <c r="K510" s="29">
        <v>25</v>
      </c>
      <c r="L510" s="49" t="s">
        <v>35</v>
      </c>
      <c r="M510" s="50"/>
      <c r="N510" s="79">
        <v>21.7</v>
      </c>
      <c r="O510" s="52">
        <f t="shared" si="237"/>
        <v>2983.75</v>
      </c>
      <c r="P510" s="88">
        <f t="shared" si="238"/>
        <v>687.5</v>
      </c>
      <c r="Q510" s="74"/>
      <c r="R510" s="75"/>
      <c r="S510" s="76"/>
      <c r="T510" s="77"/>
      <c r="U510" s="78"/>
    </row>
    <row r="511" s="2" customFormat="1" ht="24" customHeight="1" spans="2:21">
      <c r="B511" s="86" t="s">
        <v>96</v>
      </c>
      <c r="C511" s="29"/>
      <c r="D511" s="29"/>
      <c r="E511" s="29" t="s">
        <v>72</v>
      </c>
      <c r="F511" s="29"/>
      <c r="G511" s="29">
        <v>6</v>
      </c>
      <c r="H511" s="29"/>
      <c r="I511" s="29"/>
      <c r="J511" s="29"/>
      <c r="K511" s="29">
        <v>1</v>
      </c>
      <c r="L511" s="49" t="s">
        <v>35</v>
      </c>
      <c r="M511" s="50"/>
      <c r="N511" s="79">
        <v>27.7</v>
      </c>
      <c r="O511" s="52">
        <f t="shared" si="237"/>
        <v>152.35</v>
      </c>
      <c r="P511" s="88">
        <f t="shared" si="238"/>
        <v>33</v>
      </c>
      <c r="Q511" s="74"/>
      <c r="R511" s="75"/>
      <c r="S511" s="76"/>
      <c r="T511" s="77"/>
      <c r="U511" s="78"/>
    </row>
    <row r="512" s="2" customFormat="1" ht="24" customHeight="1" spans="2:21">
      <c r="B512" s="86" t="s">
        <v>96</v>
      </c>
      <c r="C512" s="29"/>
      <c r="D512" s="29"/>
      <c r="E512" s="29" t="s">
        <v>41</v>
      </c>
      <c r="F512" s="29"/>
      <c r="G512" s="29">
        <v>12</v>
      </c>
      <c r="H512" s="29"/>
      <c r="I512" s="29"/>
      <c r="J512" s="29"/>
      <c r="K512" s="29">
        <v>3</v>
      </c>
      <c r="L512" s="49" t="s">
        <v>35</v>
      </c>
      <c r="M512" s="50"/>
      <c r="N512" s="79">
        <v>78.3</v>
      </c>
      <c r="O512" s="52">
        <f t="shared" si="237"/>
        <v>1291.95</v>
      </c>
      <c r="P512" s="88">
        <f t="shared" si="238"/>
        <v>198</v>
      </c>
      <c r="Q512" s="74"/>
      <c r="R512" s="75"/>
      <c r="S512" s="76"/>
      <c r="T512" s="77"/>
      <c r="U512" s="78"/>
    </row>
    <row r="513" s="2" customFormat="1" ht="24" customHeight="1" spans="2:21">
      <c r="B513" s="86" t="s">
        <v>96</v>
      </c>
      <c r="C513" s="29"/>
      <c r="D513" s="29"/>
      <c r="E513" s="29" t="s">
        <v>79</v>
      </c>
      <c r="F513" s="29"/>
      <c r="G513" s="29">
        <v>1</v>
      </c>
      <c r="H513" s="29"/>
      <c r="I513" s="29"/>
      <c r="J513" s="29"/>
      <c r="K513" s="29">
        <v>1</v>
      </c>
      <c r="L513" s="49" t="s">
        <v>29</v>
      </c>
      <c r="M513" s="50"/>
      <c r="N513" s="79">
        <v>1.11</v>
      </c>
      <c r="O513" s="52">
        <f t="shared" ref="O513:O518" si="239">K513*N513*5.5</f>
        <v>6.105</v>
      </c>
      <c r="P513" s="88">
        <f t="shared" ref="P513:P518" si="240">G513*K513*5.5</f>
        <v>5.5</v>
      </c>
      <c r="Q513" s="74"/>
      <c r="R513" s="75"/>
      <c r="S513" s="76"/>
      <c r="T513" s="77"/>
      <c r="U513" s="78"/>
    </row>
    <row r="514" s="2" customFormat="1" ht="24" customHeight="1" spans="2:21">
      <c r="B514" s="86" t="s">
        <v>96</v>
      </c>
      <c r="C514" s="29"/>
      <c r="D514" s="29"/>
      <c r="E514" s="29" t="s">
        <v>46</v>
      </c>
      <c r="F514" s="29"/>
      <c r="G514" s="29">
        <v>1</v>
      </c>
      <c r="H514" s="29"/>
      <c r="I514" s="29"/>
      <c r="J514" s="29"/>
      <c r="K514" s="29">
        <v>1</v>
      </c>
      <c r="L514" s="49" t="s">
        <v>29</v>
      </c>
      <c r="M514" s="50"/>
      <c r="N514" s="79">
        <v>1.64</v>
      </c>
      <c r="O514" s="52">
        <f t="shared" si="239"/>
        <v>9.02</v>
      </c>
      <c r="P514" s="88">
        <f t="shared" si="240"/>
        <v>5.5</v>
      </c>
      <c r="Q514" s="74"/>
      <c r="R514" s="75"/>
      <c r="S514" s="76"/>
      <c r="T514" s="77"/>
      <c r="U514" s="78"/>
    </row>
    <row r="515" s="2" customFormat="1" ht="24" customHeight="1" spans="2:21">
      <c r="B515" s="86" t="s">
        <v>96</v>
      </c>
      <c r="C515" s="29"/>
      <c r="D515" s="29"/>
      <c r="E515" s="29" t="s">
        <v>28</v>
      </c>
      <c r="F515" s="29"/>
      <c r="G515" s="29">
        <v>1</v>
      </c>
      <c r="H515" s="29"/>
      <c r="I515" s="29"/>
      <c r="J515" s="29"/>
      <c r="K515" s="29">
        <v>83</v>
      </c>
      <c r="L515" s="49" t="s">
        <v>29</v>
      </c>
      <c r="M515" s="50"/>
      <c r="N515" s="79">
        <v>2.24</v>
      </c>
      <c r="O515" s="52">
        <f t="shared" si="239"/>
        <v>1022.56</v>
      </c>
      <c r="P515" s="88">
        <f t="shared" si="240"/>
        <v>456.5</v>
      </c>
      <c r="Q515" s="74"/>
      <c r="R515" s="75"/>
      <c r="S515" s="76"/>
      <c r="T515" s="77"/>
      <c r="U515" s="78"/>
    </row>
    <row r="516" s="2" customFormat="1" ht="24" customHeight="1" spans="2:21">
      <c r="B516" s="86" t="s">
        <v>96</v>
      </c>
      <c r="C516" s="29"/>
      <c r="D516" s="29"/>
      <c r="E516" s="29" t="s">
        <v>31</v>
      </c>
      <c r="F516" s="29"/>
      <c r="G516" s="29">
        <v>1</v>
      </c>
      <c r="H516" s="29"/>
      <c r="I516" s="29"/>
      <c r="J516" s="29"/>
      <c r="K516" s="29">
        <v>48</v>
      </c>
      <c r="L516" s="49" t="s">
        <v>29</v>
      </c>
      <c r="M516" s="50"/>
      <c r="N516" s="79">
        <v>3.27</v>
      </c>
      <c r="O516" s="52">
        <f t="shared" si="239"/>
        <v>863.28</v>
      </c>
      <c r="P516" s="88">
        <f t="shared" si="240"/>
        <v>264</v>
      </c>
      <c r="Q516" s="74"/>
      <c r="R516" s="75"/>
      <c r="S516" s="76"/>
      <c r="T516" s="77"/>
      <c r="U516" s="78"/>
    </row>
    <row r="517" s="2" customFormat="1" ht="24" customHeight="1" spans="2:21">
      <c r="B517" s="86" t="s">
        <v>96</v>
      </c>
      <c r="C517" s="29"/>
      <c r="D517" s="29"/>
      <c r="E517" s="29" t="s">
        <v>32</v>
      </c>
      <c r="F517" s="29"/>
      <c r="G517" s="29">
        <v>1.5</v>
      </c>
      <c r="H517" s="29"/>
      <c r="I517" s="29"/>
      <c r="J517" s="29"/>
      <c r="K517" s="29">
        <v>26</v>
      </c>
      <c r="L517" s="49" t="s">
        <v>29</v>
      </c>
      <c r="M517" s="50"/>
      <c r="N517" s="79">
        <v>5.47</v>
      </c>
      <c r="O517" s="52">
        <f t="shared" si="239"/>
        <v>782.21</v>
      </c>
      <c r="P517" s="88">
        <f t="shared" si="240"/>
        <v>214.5</v>
      </c>
      <c r="Q517" s="74"/>
      <c r="R517" s="75"/>
      <c r="S517" s="76"/>
      <c r="T517" s="77"/>
      <c r="U517" s="78"/>
    </row>
    <row r="518" s="2" customFormat="1" ht="24" customHeight="1" spans="2:21">
      <c r="B518" s="86" t="s">
        <v>96</v>
      </c>
      <c r="C518" s="29"/>
      <c r="D518" s="29"/>
      <c r="E518" s="29" t="s">
        <v>34</v>
      </c>
      <c r="F518" s="29"/>
      <c r="G518" s="29">
        <v>2</v>
      </c>
      <c r="H518" s="29"/>
      <c r="I518" s="29"/>
      <c r="J518" s="29"/>
      <c r="K518" s="29">
        <v>11</v>
      </c>
      <c r="L518" s="49" t="s">
        <v>29</v>
      </c>
      <c r="M518" s="50"/>
      <c r="N518" s="79">
        <v>7.46</v>
      </c>
      <c r="O518" s="52">
        <f t="shared" si="239"/>
        <v>451.33</v>
      </c>
      <c r="P518" s="88">
        <f t="shared" si="240"/>
        <v>121</v>
      </c>
      <c r="Q518" s="74"/>
      <c r="R518" s="75"/>
      <c r="S518" s="76"/>
      <c r="T518" s="77"/>
      <c r="U518" s="78"/>
    </row>
    <row r="519" s="2" customFormat="1" ht="24" customHeight="1" spans="2:21">
      <c r="B519" s="86" t="s">
        <v>96</v>
      </c>
      <c r="C519" s="29"/>
      <c r="D519" s="29"/>
      <c r="E519" s="29" t="s">
        <v>31</v>
      </c>
      <c r="F519" s="29"/>
      <c r="G519" s="29">
        <v>1</v>
      </c>
      <c r="H519" s="29"/>
      <c r="I519" s="29"/>
      <c r="J519" s="29"/>
      <c r="K519" s="29">
        <v>1</v>
      </c>
      <c r="L519" s="49" t="s">
        <v>29</v>
      </c>
      <c r="M519" s="50"/>
      <c r="N519" s="79">
        <v>3.27</v>
      </c>
      <c r="O519" s="52">
        <f t="shared" ref="O519" si="241">K519*N519*5.5</f>
        <v>17.985</v>
      </c>
      <c r="P519" s="88">
        <f t="shared" ref="P519" si="242">G519*K519*5.5</f>
        <v>5.5</v>
      </c>
      <c r="Q519" s="74"/>
      <c r="R519" s="75"/>
      <c r="S519" s="76"/>
      <c r="T519" s="77"/>
      <c r="U519" s="78"/>
    </row>
    <row r="520" s="2" customFormat="1" ht="24" customHeight="1" spans="2:21">
      <c r="B520" s="86" t="s">
        <v>96</v>
      </c>
      <c r="C520" s="29"/>
      <c r="D520" s="29"/>
      <c r="E520" s="29" t="s">
        <v>32</v>
      </c>
      <c r="F520" s="29"/>
      <c r="G520" s="29">
        <v>1.5</v>
      </c>
      <c r="H520" s="29"/>
      <c r="I520" s="29"/>
      <c r="J520" s="29"/>
      <c r="K520" s="29">
        <v>1</v>
      </c>
      <c r="L520" s="49" t="s">
        <v>74</v>
      </c>
      <c r="M520" s="50"/>
      <c r="N520" s="79">
        <v>3.19</v>
      </c>
      <c r="O520" s="52">
        <f>K520*N520*4</f>
        <v>12.76</v>
      </c>
      <c r="P520" s="53">
        <f t="shared" ref="P520:P527" si="243">G520*K520*4</f>
        <v>6</v>
      </c>
      <c r="Q520" s="74"/>
      <c r="R520" s="75"/>
      <c r="S520" s="76"/>
      <c r="T520" s="77"/>
      <c r="U520" s="78"/>
    </row>
    <row r="521" s="2" customFormat="1" ht="24" customHeight="1" spans="2:21">
      <c r="B521" s="86" t="s">
        <v>96</v>
      </c>
      <c r="C521" s="29"/>
      <c r="D521" s="29"/>
      <c r="E521" s="29" t="s">
        <v>34</v>
      </c>
      <c r="F521" s="29"/>
      <c r="G521" s="29">
        <v>2</v>
      </c>
      <c r="H521" s="29"/>
      <c r="I521" s="29"/>
      <c r="J521" s="29"/>
      <c r="K521" s="29">
        <v>5</v>
      </c>
      <c r="L521" s="49" t="s">
        <v>74</v>
      </c>
      <c r="M521" s="50"/>
      <c r="N521" s="79">
        <v>4.02</v>
      </c>
      <c r="O521" s="52">
        <f t="shared" ref="O521:O535" si="244">K521*N521*4</f>
        <v>80.4</v>
      </c>
      <c r="P521" s="53">
        <f t="shared" si="243"/>
        <v>40</v>
      </c>
      <c r="Q521" s="74"/>
      <c r="R521" s="75"/>
      <c r="S521" s="76"/>
      <c r="T521" s="77"/>
      <c r="U521" s="78"/>
    </row>
    <row r="522" s="2" customFormat="1" ht="24" customHeight="1" spans="2:21">
      <c r="B522" s="86" t="s">
        <v>96</v>
      </c>
      <c r="C522" s="29"/>
      <c r="D522" s="29"/>
      <c r="E522" s="29" t="s">
        <v>39</v>
      </c>
      <c r="F522" s="29"/>
      <c r="G522" s="29">
        <v>2.5</v>
      </c>
      <c r="H522" s="29"/>
      <c r="I522" s="29"/>
      <c r="J522" s="29"/>
      <c r="K522" s="29">
        <v>4</v>
      </c>
      <c r="L522" s="49" t="s">
        <v>74</v>
      </c>
      <c r="M522" s="50"/>
      <c r="N522" s="79">
        <v>5.48</v>
      </c>
      <c r="O522" s="52">
        <f t="shared" si="244"/>
        <v>87.68</v>
      </c>
      <c r="P522" s="53">
        <f t="shared" si="243"/>
        <v>40</v>
      </c>
      <c r="Q522" s="74"/>
      <c r="R522" s="75"/>
      <c r="S522" s="76"/>
      <c r="T522" s="77"/>
      <c r="U522" s="78"/>
    </row>
    <row r="523" s="2" customFormat="1" ht="24" customHeight="1" spans="2:21">
      <c r="B523" s="86" t="s">
        <v>96</v>
      </c>
      <c r="C523" s="29"/>
      <c r="D523" s="29"/>
      <c r="E523" s="29" t="s">
        <v>79</v>
      </c>
      <c r="F523" s="29"/>
      <c r="G523" s="29">
        <v>1</v>
      </c>
      <c r="H523" s="29"/>
      <c r="I523" s="29"/>
      <c r="J523" s="29"/>
      <c r="K523" s="29">
        <v>1</v>
      </c>
      <c r="L523" s="49" t="s">
        <v>35</v>
      </c>
      <c r="M523" s="50"/>
      <c r="N523" s="79">
        <v>0.859</v>
      </c>
      <c r="O523" s="52">
        <f t="shared" si="244"/>
        <v>3.436</v>
      </c>
      <c r="P523" s="53">
        <f t="shared" si="243"/>
        <v>4</v>
      </c>
      <c r="Q523" s="74"/>
      <c r="R523" s="75"/>
      <c r="S523" s="76"/>
      <c r="T523" s="77"/>
      <c r="U523" s="78"/>
    </row>
    <row r="524" s="2" customFormat="1" ht="24" customHeight="1" spans="2:21">
      <c r="B524" s="86" t="s">
        <v>96</v>
      </c>
      <c r="C524" s="29"/>
      <c r="D524" s="29"/>
      <c r="E524" s="29" t="s">
        <v>46</v>
      </c>
      <c r="F524" s="29"/>
      <c r="G524" s="29">
        <v>1</v>
      </c>
      <c r="H524" s="29"/>
      <c r="I524" s="29"/>
      <c r="J524" s="29"/>
      <c r="K524" s="29">
        <v>1</v>
      </c>
      <c r="L524" s="49" t="s">
        <v>35</v>
      </c>
      <c r="M524" s="50"/>
      <c r="N524" s="79">
        <v>1.32</v>
      </c>
      <c r="O524" s="52">
        <f t="shared" si="244"/>
        <v>5.28</v>
      </c>
      <c r="P524" s="53">
        <f t="shared" si="243"/>
        <v>4</v>
      </c>
      <c r="Q524" s="74"/>
      <c r="R524" s="75"/>
      <c r="S524" s="76"/>
      <c r="T524" s="77"/>
      <c r="U524" s="78"/>
    </row>
    <row r="525" s="2" customFormat="1" ht="24" customHeight="1" spans="2:21">
      <c r="B525" s="86" t="s">
        <v>96</v>
      </c>
      <c r="C525" s="29"/>
      <c r="D525" s="29"/>
      <c r="E525" s="29" t="s">
        <v>28</v>
      </c>
      <c r="F525" s="29"/>
      <c r="G525" s="29">
        <v>1</v>
      </c>
      <c r="H525" s="29"/>
      <c r="I525" s="29"/>
      <c r="J525" s="29"/>
      <c r="K525" s="29">
        <v>1</v>
      </c>
      <c r="L525" s="49" t="s">
        <v>35</v>
      </c>
      <c r="M525" s="50"/>
      <c r="N525" s="79">
        <v>1.76</v>
      </c>
      <c r="O525" s="52">
        <f t="shared" si="244"/>
        <v>7.04</v>
      </c>
      <c r="P525" s="53">
        <f t="shared" si="243"/>
        <v>4</v>
      </c>
      <c r="Q525" s="74"/>
      <c r="R525" s="75"/>
      <c r="S525" s="76"/>
      <c r="T525" s="77"/>
      <c r="U525" s="78"/>
    </row>
    <row r="526" s="2" customFormat="1" ht="24" customHeight="1" spans="2:21">
      <c r="B526" s="86" t="s">
        <v>96</v>
      </c>
      <c r="C526" s="29"/>
      <c r="D526" s="29"/>
      <c r="E526" s="29" t="s">
        <v>31</v>
      </c>
      <c r="F526" s="29"/>
      <c r="G526" s="29">
        <v>1</v>
      </c>
      <c r="H526" s="29"/>
      <c r="I526" s="29"/>
      <c r="J526" s="29"/>
      <c r="K526" s="29">
        <v>1</v>
      </c>
      <c r="L526" s="49" t="s">
        <v>35</v>
      </c>
      <c r="M526" s="50"/>
      <c r="N526" s="79">
        <v>2.59</v>
      </c>
      <c r="O526" s="52">
        <f t="shared" si="244"/>
        <v>10.36</v>
      </c>
      <c r="P526" s="53">
        <f t="shared" si="243"/>
        <v>4</v>
      </c>
      <c r="Q526" s="74"/>
      <c r="R526" s="75"/>
      <c r="S526" s="76"/>
      <c r="T526" s="77"/>
      <c r="U526" s="78"/>
    </row>
    <row r="527" s="2" customFormat="1" ht="24" customHeight="1" spans="2:21">
      <c r="B527" s="86" t="s">
        <v>96</v>
      </c>
      <c r="C527" s="29"/>
      <c r="D527" s="29"/>
      <c r="E527" s="29" t="s">
        <v>80</v>
      </c>
      <c r="F527" s="29"/>
      <c r="G527" s="29">
        <v>1.25</v>
      </c>
      <c r="H527" s="29"/>
      <c r="I527" s="29"/>
      <c r="J527" s="29"/>
      <c r="K527" s="29">
        <v>1</v>
      </c>
      <c r="L527" s="49" t="s">
        <v>35</v>
      </c>
      <c r="M527" s="50"/>
      <c r="N527" s="79">
        <v>3.51</v>
      </c>
      <c r="O527" s="52">
        <f t="shared" si="244"/>
        <v>14.04</v>
      </c>
      <c r="P527" s="53">
        <f t="shared" si="243"/>
        <v>5</v>
      </c>
      <c r="Q527" s="74"/>
      <c r="R527" s="75"/>
      <c r="S527" s="76"/>
      <c r="T527" s="77"/>
      <c r="U527" s="78"/>
    </row>
    <row r="528" s="2" customFormat="1" ht="24" customHeight="1" spans="2:21">
      <c r="B528" s="86" t="s">
        <v>96</v>
      </c>
      <c r="C528" s="29"/>
      <c r="D528" s="29"/>
      <c r="E528" s="29" t="s">
        <v>46</v>
      </c>
      <c r="F528" s="29"/>
      <c r="G528" s="29">
        <v>1</v>
      </c>
      <c r="H528" s="29"/>
      <c r="I528" s="29"/>
      <c r="J528" s="29"/>
      <c r="K528" s="29">
        <v>5</v>
      </c>
      <c r="L528" s="49" t="s">
        <v>35</v>
      </c>
      <c r="M528" s="50"/>
      <c r="N528" s="79">
        <v>1.32</v>
      </c>
      <c r="O528" s="52">
        <f t="shared" si="244"/>
        <v>26.4</v>
      </c>
      <c r="P528" s="53">
        <f t="shared" ref="P528:P535" si="245">G528*K528*4</f>
        <v>20</v>
      </c>
      <c r="Q528" s="74"/>
      <c r="R528" s="75"/>
      <c r="S528" s="76"/>
      <c r="T528" s="77"/>
      <c r="U528" s="78"/>
    </row>
    <row r="529" s="2" customFormat="1" ht="24" customHeight="1" spans="2:21">
      <c r="B529" s="86" t="s">
        <v>96</v>
      </c>
      <c r="C529" s="29"/>
      <c r="D529" s="29"/>
      <c r="E529" s="29" t="s">
        <v>28</v>
      </c>
      <c r="F529" s="29"/>
      <c r="G529" s="29">
        <v>1</v>
      </c>
      <c r="H529" s="29"/>
      <c r="I529" s="29"/>
      <c r="J529" s="29"/>
      <c r="K529" s="29">
        <v>39</v>
      </c>
      <c r="L529" s="49" t="s">
        <v>35</v>
      </c>
      <c r="M529" s="50"/>
      <c r="N529" s="79">
        <v>1.76</v>
      </c>
      <c r="O529" s="52">
        <f t="shared" si="244"/>
        <v>274.56</v>
      </c>
      <c r="P529" s="53">
        <f t="shared" si="245"/>
        <v>156</v>
      </c>
      <c r="Q529" s="74"/>
      <c r="R529" s="75"/>
      <c r="S529" s="76"/>
      <c r="T529" s="77"/>
      <c r="U529" s="78"/>
    </row>
    <row r="530" s="2" customFormat="1" ht="24" customHeight="1" spans="2:21">
      <c r="B530" s="86" t="s">
        <v>96</v>
      </c>
      <c r="C530" s="29"/>
      <c r="D530" s="29"/>
      <c r="E530" s="29" t="s">
        <v>31</v>
      </c>
      <c r="F530" s="29"/>
      <c r="G530" s="29">
        <v>1</v>
      </c>
      <c r="H530" s="29"/>
      <c r="I530" s="29"/>
      <c r="J530" s="29"/>
      <c r="K530" s="29">
        <v>9</v>
      </c>
      <c r="L530" s="49" t="s">
        <v>35</v>
      </c>
      <c r="M530" s="50"/>
      <c r="N530" s="79">
        <v>2.59</v>
      </c>
      <c r="O530" s="52">
        <f t="shared" si="244"/>
        <v>93.24</v>
      </c>
      <c r="P530" s="53">
        <f t="shared" si="245"/>
        <v>36</v>
      </c>
      <c r="Q530" s="74"/>
      <c r="R530" s="75"/>
      <c r="S530" s="76"/>
      <c r="T530" s="77"/>
      <c r="U530" s="78"/>
    </row>
    <row r="531" s="2" customFormat="1" ht="24" customHeight="1" spans="2:21">
      <c r="B531" s="86" t="s">
        <v>96</v>
      </c>
      <c r="C531" s="29"/>
      <c r="D531" s="29"/>
      <c r="E531" s="29" t="s">
        <v>80</v>
      </c>
      <c r="F531" s="29"/>
      <c r="G531" s="29">
        <v>1.25</v>
      </c>
      <c r="H531" s="29"/>
      <c r="I531" s="29"/>
      <c r="J531" s="29"/>
      <c r="K531" s="29">
        <v>1</v>
      </c>
      <c r="L531" s="49" t="s">
        <v>35</v>
      </c>
      <c r="M531" s="50"/>
      <c r="N531" s="79">
        <v>3.51</v>
      </c>
      <c r="O531" s="52">
        <f t="shared" si="244"/>
        <v>14.04</v>
      </c>
      <c r="P531" s="53">
        <f t="shared" si="245"/>
        <v>5</v>
      </c>
      <c r="Q531" s="74"/>
      <c r="R531" s="75"/>
      <c r="S531" s="76"/>
      <c r="T531" s="77"/>
      <c r="U531" s="78"/>
    </row>
    <row r="532" s="2" customFormat="1" ht="24" customHeight="1" spans="2:21">
      <c r="B532" s="86" t="s">
        <v>96</v>
      </c>
      <c r="C532" s="29"/>
      <c r="D532" s="29"/>
      <c r="E532" s="29" t="s">
        <v>32</v>
      </c>
      <c r="F532" s="29"/>
      <c r="G532" s="29">
        <v>1.5</v>
      </c>
      <c r="H532" s="29"/>
      <c r="I532" s="29"/>
      <c r="J532" s="29"/>
      <c r="K532" s="29">
        <v>8</v>
      </c>
      <c r="L532" s="49" t="s">
        <v>35</v>
      </c>
      <c r="M532" s="50"/>
      <c r="N532" s="79">
        <v>4.14</v>
      </c>
      <c r="O532" s="52">
        <f t="shared" si="244"/>
        <v>132.48</v>
      </c>
      <c r="P532" s="53">
        <f t="shared" si="245"/>
        <v>48</v>
      </c>
      <c r="Q532" s="74"/>
      <c r="R532" s="75"/>
      <c r="S532" s="76"/>
      <c r="T532" s="77"/>
      <c r="U532" s="78"/>
    </row>
    <row r="533" s="2" customFormat="1" ht="24" customHeight="1" spans="2:21">
      <c r="B533" s="86" t="s">
        <v>96</v>
      </c>
      <c r="C533" s="29"/>
      <c r="D533" s="29"/>
      <c r="E533" s="29" t="s">
        <v>28</v>
      </c>
      <c r="F533" s="29"/>
      <c r="G533" s="29">
        <v>1</v>
      </c>
      <c r="H533" s="29"/>
      <c r="I533" s="29"/>
      <c r="J533" s="29"/>
      <c r="K533" s="29">
        <v>1</v>
      </c>
      <c r="L533" s="49" t="s">
        <v>29</v>
      </c>
      <c r="M533" s="50"/>
      <c r="N533" s="79">
        <v>2.26</v>
      </c>
      <c r="O533" s="52">
        <f t="shared" si="244"/>
        <v>9.04</v>
      </c>
      <c r="P533" s="53">
        <f t="shared" si="245"/>
        <v>4</v>
      </c>
      <c r="Q533" s="74"/>
      <c r="R533" s="75"/>
      <c r="S533" s="76"/>
      <c r="T533" s="77"/>
      <c r="U533" s="78"/>
    </row>
    <row r="534" s="2" customFormat="1" ht="24" customHeight="1" spans="2:21">
      <c r="B534" s="86" t="s">
        <v>96</v>
      </c>
      <c r="C534" s="29"/>
      <c r="D534" s="29"/>
      <c r="E534" s="29" t="s">
        <v>31</v>
      </c>
      <c r="F534" s="29"/>
      <c r="G534" s="29">
        <v>1</v>
      </c>
      <c r="H534" s="29"/>
      <c r="I534" s="29"/>
      <c r="J534" s="29"/>
      <c r="K534" s="29">
        <v>1</v>
      </c>
      <c r="L534" s="49" t="s">
        <v>29</v>
      </c>
      <c r="M534" s="50"/>
      <c r="N534" s="79">
        <v>3.31</v>
      </c>
      <c r="O534" s="52">
        <f t="shared" si="244"/>
        <v>13.24</v>
      </c>
      <c r="P534" s="53">
        <f t="shared" si="245"/>
        <v>4</v>
      </c>
      <c r="Q534" s="74"/>
      <c r="R534" s="75"/>
      <c r="S534" s="76"/>
      <c r="T534" s="77"/>
      <c r="U534" s="78"/>
    </row>
    <row r="535" s="2" customFormat="1" ht="24" customHeight="1" spans="2:21">
      <c r="B535" s="86" t="s">
        <v>96</v>
      </c>
      <c r="C535" s="29"/>
      <c r="D535" s="29"/>
      <c r="E535" s="29" t="s">
        <v>32</v>
      </c>
      <c r="F535" s="29"/>
      <c r="G535" s="29">
        <v>1.5</v>
      </c>
      <c r="H535" s="29"/>
      <c r="I535" s="29"/>
      <c r="J535" s="29"/>
      <c r="K535" s="29">
        <v>1</v>
      </c>
      <c r="L535" s="49" t="s">
        <v>29</v>
      </c>
      <c r="M535" s="50"/>
      <c r="N535" s="79">
        <v>5.53</v>
      </c>
      <c r="O535" s="52">
        <f t="shared" si="244"/>
        <v>22.12</v>
      </c>
      <c r="P535" s="53">
        <f t="shared" si="245"/>
        <v>6</v>
      </c>
      <c r="Q535" s="74"/>
      <c r="R535" s="75"/>
      <c r="S535" s="76"/>
      <c r="T535" s="77"/>
      <c r="U535" s="78"/>
    </row>
    <row r="536" s="2" customFormat="1" ht="24" customHeight="1" spans="2:21">
      <c r="B536" s="86" t="s">
        <v>96</v>
      </c>
      <c r="C536" s="29"/>
      <c r="D536" s="29"/>
      <c r="E536" s="29" t="s">
        <v>46</v>
      </c>
      <c r="F536" s="29"/>
      <c r="G536" s="29">
        <v>1</v>
      </c>
      <c r="H536" s="29"/>
      <c r="I536" s="29"/>
      <c r="J536" s="29"/>
      <c r="K536" s="29">
        <v>1</v>
      </c>
      <c r="L536" s="49"/>
      <c r="M536" s="50"/>
      <c r="N536" s="79">
        <v>2.26</v>
      </c>
      <c r="O536" s="52">
        <f>K536*N536*5.5</f>
        <v>12.43</v>
      </c>
      <c r="P536" s="53">
        <f>G536*K536*5.5</f>
        <v>5.5</v>
      </c>
      <c r="Q536" s="74"/>
      <c r="R536" s="75"/>
      <c r="S536" s="76"/>
      <c r="T536" s="77"/>
      <c r="U536" s="78"/>
    </row>
    <row r="537" s="2" customFormat="1" ht="24" customHeight="1" spans="2:21">
      <c r="B537" s="86" t="s">
        <v>96</v>
      </c>
      <c r="C537" s="29"/>
      <c r="D537" s="29"/>
      <c r="E537" s="29" t="s">
        <v>31</v>
      </c>
      <c r="F537" s="29"/>
      <c r="G537" s="29">
        <v>1</v>
      </c>
      <c r="H537" s="29"/>
      <c r="I537" s="29"/>
      <c r="J537" s="29"/>
      <c r="K537" s="29">
        <v>1</v>
      </c>
      <c r="L537" s="49"/>
      <c r="M537" s="50"/>
      <c r="N537" s="79">
        <v>3.31</v>
      </c>
      <c r="O537" s="52">
        <f>K537*N537*5.5</f>
        <v>18.205</v>
      </c>
      <c r="P537" s="53">
        <f>G537*K537*5.5</f>
        <v>5.5</v>
      </c>
      <c r="Q537" s="74"/>
      <c r="R537" s="75"/>
      <c r="S537" s="76"/>
      <c r="T537" s="77"/>
      <c r="U537" s="78"/>
    </row>
    <row r="538" s="2" customFormat="1" ht="24" customHeight="1" spans="2:21">
      <c r="B538" s="86" t="s">
        <v>96</v>
      </c>
      <c r="C538" s="29"/>
      <c r="D538" s="29"/>
      <c r="E538" s="29" t="s">
        <v>43</v>
      </c>
      <c r="F538" s="29"/>
      <c r="G538" s="29">
        <v>26</v>
      </c>
      <c r="H538" s="29"/>
      <c r="I538" s="29"/>
      <c r="J538" s="29"/>
      <c r="K538" s="29">
        <v>5</v>
      </c>
      <c r="L538" s="49" t="s">
        <v>97</v>
      </c>
      <c r="M538" s="50"/>
      <c r="N538" s="79">
        <v>127</v>
      </c>
      <c r="O538" s="52">
        <f>K538*N538*6</f>
        <v>3810</v>
      </c>
      <c r="P538" s="53">
        <f>G538*K538*6</f>
        <v>780</v>
      </c>
      <c r="Q538" s="74"/>
      <c r="R538" s="75"/>
      <c r="S538" s="76"/>
      <c r="T538" s="77"/>
      <c r="U538" s="78"/>
    </row>
    <row r="539" s="2" customFormat="1" ht="24" customHeight="1" spans="2:21">
      <c r="B539" s="89"/>
      <c r="C539" s="90"/>
      <c r="D539" s="90"/>
      <c r="E539" s="90"/>
      <c r="F539" s="91"/>
      <c r="G539" s="90"/>
      <c r="H539" s="90"/>
      <c r="I539" s="90"/>
      <c r="J539" s="90"/>
      <c r="K539" s="90"/>
      <c r="L539" s="93"/>
      <c r="M539" s="94"/>
      <c r="N539" s="95"/>
      <c r="O539" s="96"/>
      <c r="P539" s="97"/>
      <c r="Q539" s="102"/>
      <c r="R539" s="103"/>
      <c r="S539" s="104"/>
      <c r="T539" s="102"/>
      <c r="U539" s="105"/>
    </row>
    <row r="540" customHeight="1" spans="6:16">
      <c r="F540" s="92"/>
      <c r="K540" s="98"/>
      <c r="P540" s="99"/>
    </row>
    <row r="541" customHeight="1" spans="6:16">
      <c r="F541" s="92"/>
      <c r="K541" s="98"/>
      <c r="P541" s="99"/>
    </row>
    <row r="542" customHeight="1" spans="6:16">
      <c r="F542" s="92"/>
      <c r="K542" s="98"/>
      <c r="P542" s="99"/>
    </row>
    <row r="543" customHeight="1" spans="6:16">
      <c r="F543" s="92"/>
      <c r="K543" s="98"/>
      <c r="P543" s="99"/>
    </row>
    <row r="544" customHeight="1" spans="6:16">
      <c r="F544" s="92"/>
      <c r="K544" s="98"/>
      <c r="P544" s="99"/>
    </row>
    <row r="545" customHeight="1" spans="6:16">
      <c r="F545" s="92"/>
      <c r="K545" s="98"/>
      <c r="P545" s="99"/>
    </row>
    <row r="546" customHeight="1" spans="6:16">
      <c r="F546" s="92"/>
      <c r="K546" s="100"/>
      <c r="P546" s="99"/>
    </row>
    <row r="547" customHeight="1" spans="6:16">
      <c r="F547" s="92"/>
      <c r="K547" s="101"/>
      <c r="P547" s="99"/>
    </row>
    <row r="548" customHeight="1" spans="6:16">
      <c r="F548" s="92"/>
      <c r="K548" s="101"/>
      <c r="P548" s="99"/>
    </row>
    <row r="549" customHeight="1" spans="6:16">
      <c r="F549" s="92"/>
      <c r="K549" s="101"/>
      <c r="P549" s="99"/>
    </row>
    <row r="550" customHeight="1" spans="6:16">
      <c r="F550" s="92"/>
      <c r="K550" s="101"/>
      <c r="P550" s="99"/>
    </row>
    <row r="551" customHeight="1" spans="6:16">
      <c r="F551" s="92"/>
      <c r="K551" s="101"/>
      <c r="P551" s="99"/>
    </row>
    <row r="552" customHeight="1" spans="6:16">
      <c r="F552" s="92"/>
      <c r="K552" s="101"/>
      <c r="P552" s="99"/>
    </row>
    <row r="553" customHeight="1" spans="6:16">
      <c r="F553" s="92"/>
      <c r="K553" s="101"/>
      <c r="P553" s="99"/>
    </row>
    <row r="554" customHeight="1" spans="6:16">
      <c r="F554" s="92"/>
      <c r="K554" s="101"/>
      <c r="P554" s="99"/>
    </row>
    <row r="555" customHeight="1" spans="6:16">
      <c r="F555" s="92"/>
      <c r="K555" s="101"/>
      <c r="P555" s="99"/>
    </row>
    <row r="556" customHeight="1" spans="6:16">
      <c r="F556" s="92"/>
      <c r="K556" s="101"/>
      <c r="P556" s="99"/>
    </row>
    <row r="557" customHeight="1" spans="6:16">
      <c r="F557" s="92"/>
      <c r="K557" s="101"/>
      <c r="P557" s="99"/>
    </row>
    <row r="558" customHeight="1" spans="6:16">
      <c r="F558" s="92"/>
      <c r="K558" s="101"/>
      <c r="P558" s="99"/>
    </row>
    <row r="559" customHeight="1" spans="6:16">
      <c r="F559" s="92"/>
      <c r="K559" s="101"/>
      <c r="P559" s="99"/>
    </row>
    <row r="560" customHeight="1" spans="6:16">
      <c r="F560" s="92"/>
      <c r="K560" s="101"/>
      <c r="P560" s="99"/>
    </row>
    <row r="561" customHeight="1" spans="6:16">
      <c r="F561" s="92"/>
      <c r="K561" s="101"/>
      <c r="P561" s="99"/>
    </row>
    <row r="562" customHeight="1" spans="6:16">
      <c r="F562" s="92"/>
      <c r="K562" s="101"/>
      <c r="P562" s="99"/>
    </row>
    <row r="563" customHeight="1" spans="6:16">
      <c r="F563" s="92"/>
      <c r="K563" s="101"/>
      <c r="P563" s="99"/>
    </row>
    <row r="564" customHeight="1" spans="6:16">
      <c r="F564" s="92"/>
      <c r="K564" s="101"/>
      <c r="P564" s="99"/>
    </row>
    <row r="565" customHeight="1" spans="6:16">
      <c r="F565" s="92"/>
      <c r="K565" s="101"/>
      <c r="P565" s="99"/>
    </row>
    <row r="566" customHeight="1" spans="6:16">
      <c r="F566" s="92"/>
      <c r="K566" s="101"/>
      <c r="P566" s="99"/>
    </row>
    <row r="567" customHeight="1" spans="6:16">
      <c r="F567" s="92"/>
      <c r="K567" s="101"/>
      <c r="P567" s="99"/>
    </row>
    <row r="568" customHeight="1" spans="6:16">
      <c r="F568" s="92"/>
      <c r="K568" s="101"/>
      <c r="P568" s="99"/>
    </row>
    <row r="569" customHeight="1" spans="6:16">
      <c r="F569" s="92"/>
      <c r="K569" s="101"/>
      <c r="P569" s="99"/>
    </row>
    <row r="570" customHeight="1" spans="6:16">
      <c r="F570" s="92"/>
      <c r="K570" s="101"/>
      <c r="P570" s="99"/>
    </row>
    <row r="571" customHeight="1" spans="6:16">
      <c r="F571" s="92"/>
      <c r="K571" s="101"/>
      <c r="P571" s="99"/>
    </row>
    <row r="572" customHeight="1" spans="6:16">
      <c r="F572" s="92"/>
      <c r="K572" s="101"/>
      <c r="P572" s="99"/>
    </row>
    <row r="573" customHeight="1" spans="6:16">
      <c r="F573" s="92"/>
      <c r="K573" s="101"/>
      <c r="P573" s="99"/>
    </row>
    <row r="574" customHeight="1" spans="6:16">
      <c r="F574" s="92"/>
      <c r="K574" s="101"/>
      <c r="P574" s="99"/>
    </row>
    <row r="575" customHeight="1" spans="6:16">
      <c r="F575" s="92"/>
      <c r="K575" s="101"/>
      <c r="P575" s="99"/>
    </row>
    <row r="576" customHeight="1" spans="6:16">
      <c r="F576" s="92"/>
      <c r="K576" s="101"/>
      <c r="P576" s="99"/>
    </row>
    <row r="577" customHeight="1" spans="6:16">
      <c r="F577" s="92"/>
      <c r="K577" s="101"/>
      <c r="P577" s="99"/>
    </row>
    <row r="578" customHeight="1" spans="6:16">
      <c r="F578" s="92"/>
      <c r="K578" s="101"/>
      <c r="P578" s="99"/>
    </row>
    <row r="579" customHeight="1" spans="6:16">
      <c r="F579" s="92"/>
      <c r="K579" s="101"/>
      <c r="P579" s="99"/>
    </row>
    <row r="580" customHeight="1" spans="6:16">
      <c r="F580" s="92"/>
      <c r="K580" s="101"/>
      <c r="P580" s="99"/>
    </row>
    <row r="581" customHeight="1" spans="6:16">
      <c r="F581" s="92"/>
      <c r="K581" s="101"/>
      <c r="P581" s="99"/>
    </row>
    <row r="582" customHeight="1" spans="6:16">
      <c r="F582" s="92"/>
      <c r="K582" s="101"/>
      <c r="P582" s="99"/>
    </row>
    <row r="583" customHeight="1" spans="6:16">
      <c r="F583" s="92"/>
      <c r="K583" s="101"/>
      <c r="P583" s="99"/>
    </row>
    <row r="584" customHeight="1" spans="6:16">
      <c r="F584" s="92"/>
      <c r="K584" s="101"/>
      <c r="P584" s="99"/>
    </row>
    <row r="585" customHeight="1" spans="6:16">
      <c r="F585" s="92"/>
      <c r="K585" s="101"/>
      <c r="P585" s="99"/>
    </row>
    <row r="586" customHeight="1" spans="6:16">
      <c r="F586" s="92"/>
      <c r="K586" s="101"/>
      <c r="P586" s="99"/>
    </row>
    <row r="587" customHeight="1" spans="6:16">
      <c r="F587" s="92"/>
      <c r="K587" s="101"/>
      <c r="P587" s="99"/>
    </row>
    <row r="588" customHeight="1" spans="6:16">
      <c r="F588" s="92"/>
      <c r="K588" s="101"/>
      <c r="P588" s="99"/>
    </row>
    <row r="589" customHeight="1" spans="6:16">
      <c r="F589" s="92"/>
      <c r="K589" s="101"/>
      <c r="P589" s="99"/>
    </row>
    <row r="590" customHeight="1" spans="6:16">
      <c r="F590" s="92"/>
      <c r="K590" s="101"/>
      <c r="P590" s="99"/>
    </row>
    <row r="591" customHeight="1" spans="6:16">
      <c r="F591" s="92"/>
      <c r="K591" s="101"/>
      <c r="P591" s="99"/>
    </row>
    <row r="592" customHeight="1" spans="6:16">
      <c r="F592" s="92"/>
      <c r="K592" s="101"/>
      <c r="P592" s="99"/>
    </row>
    <row r="593" customHeight="1" spans="6:16">
      <c r="F593" s="92"/>
      <c r="K593" s="101"/>
      <c r="P593" s="99"/>
    </row>
    <row r="594" customHeight="1" spans="6:16">
      <c r="F594" s="92"/>
      <c r="K594" s="101"/>
      <c r="P594" s="99"/>
    </row>
    <row r="595" customHeight="1" spans="6:16">
      <c r="F595" s="92"/>
      <c r="K595" s="101"/>
      <c r="P595" s="99"/>
    </row>
    <row r="596" customHeight="1" spans="6:16">
      <c r="F596" s="92"/>
      <c r="K596" s="101"/>
      <c r="P596" s="99"/>
    </row>
    <row r="597" customHeight="1" spans="6:16">
      <c r="F597" s="92"/>
      <c r="K597" s="101"/>
      <c r="P597" s="99"/>
    </row>
    <row r="598" customHeight="1" spans="6:16">
      <c r="F598" s="92"/>
      <c r="K598" s="101"/>
      <c r="P598" s="99"/>
    </row>
    <row r="599" customHeight="1" spans="6:16">
      <c r="F599" s="92"/>
      <c r="K599" s="101"/>
      <c r="P599" s="99"/>
    </row>
    <row r="600" customHeight="1" spans="6:16">
      <c r="F600" s="92"/>
      <c r="K600" s="101"/>
      <c r="P600" s="99"/>
    </row>
    <row r="601" customHeight="1" spans="6:16">
      <c r="F601" s="92"/>
      <c r="K601" s="101"/>
      <c r="P601" s="99"/>
    </row>
    <row r="602" customHeight="1" spans="6:16">
      <c r="F602" s="92"/>
      <c r="K602" s="101"/>
      <c r="P602" s="99"/>
    </row>
    <row r="603" customHeight="1" spans="6:16">
      <c r="F603" s="92"/>
      <c r="K603" s="101"/>
      <c r="P603" s="99"/>
    </row>
    <row r="604" customHeight="1" spans="6:16">
      <c r="F604" s="92"/>
      <c r="K604" s="101"/>
      <c r="P604" s="99"/>
    </row>
    <row r="605" customHeight="1" spans="6:16">
      <c r="F605" s="92"/>
      <c r="K605" s="101"/>
      <c r="P605" s="99"/>
    </row>
    <row r="606" customHeight="1" spans="6:16">
      <c r="F606" s="92"/>
      <c r="K606" s="101"/>
      <c r="P606" s="99"/>
    </row>
    <row r="607" customHeight="1" spans="6:16">
      <c r="F607" s="92"/>
      <c r="K607" s="101"/>
      <c r="P607" s="99"/>
    </row>
    <row r="608" customHeight="1" spans="6:16">
      <c r="F608" s="92"/>
      <c r="K608" s="101"/>
      <c r="P608" s="99"/>
    </row>
    <row r="609" customHeight="1" spans="6:16">
      <c r="F609" s="92"/>
      <c r="K609" s="101"/>
      <c r="P609" s="99"/>
    </row>
    <row r="610" customHeight="1" spans="6:16">
      <c r="F610" s="92"/>
      <c r="K610" s="101"/>
      <c r="P610" s="99"/>
    </row>
    <row r="611" customHeight="1" spans="6:16">
      <c r="F611" s="92"/>
      <c r="K611" s="101"/>
      <c r="P611" s="99"/>
    </row>
    <row r="612" customHeight="1" spans="6:16">
      <c r="F612" s="92"/>
      <c r="K612" s="101"/>
      <c r="P612" s="99"/>
    </row>
    <row r="613" customHeight="1" spans="6:16">
      <c r="F613" s="92"/>
      <c r="K613" s="101"/>
      <c r="P613" s="99"/>
    </row>
    <row r="614" customHeight="1" spans="6:16">
      <c r="F614" s="92"/>
      <c r="K614" s="101"/>
      <c r="P614" s="99"/>
    </row>
    <row r="615" customHeight="1" spans="6:16">
      <c r="F615" s="92"/>
      <c r="K615" s="101"/>
      <c r="P615" s="99"/>
    </row>
    <row r="616" customHeight="1" spans="6:16">
      <c r="F616" s="92"/>
      <c r="K616" s="101"/>
      <c r="P616" s="99"/>
    </row>
    <row r="617" customHeight="1" spans="6:16">
      <c r="F617" s="92"/>
      <c r="K617" s="101"/>
      <c r="P617" s="99"/>
    </row>
    <row r="618" customHeight="1" spans="6:16">
      <c r="F618" s="92"/>
      <c r="K618" s="101"/>
      <c r="P618" s="99"/>
    </row>
    <row r="619" customHeight="1" spans="6:16">
      <c r="F619" s="92"/>
      <c r="K619" s="101"/>
      <c r="P619" s="99"/>
    </row>
    <row r="620" customHeight="1" spans="6:16">
      <c r="F620" s="92"/>
      <c r="K620" s="101"/>
      <c r="P620" s="99"/>
    </row>
    <row r="621" customHeight="1" spans="6:16">
      <c r="F621" s="92"/>
      <c r="K621" s="101"/>
      <c r="P621" s="99"/>
    </row>
    <row r="622" customHeight="1" spans="6:16">
      <c r="F622" s="92"/>
      <c r="K622" s="101"/>
      <c r="P622" s="99"/>
    </row>
    <row r="623" customHeight="1" spans="6:16">
      <c r="F623" s="92"/>
      <c r="K623" s="101"/>
      <c r="P623" s="99"/>
    </row>
    <row r="624" customHeight="1" spans="6:16">
      <c r="F624" s="92"/>
      <c r="K624" s="101"/>
      <c r="P624" s="99"/>
    </row>
    <row r="625" customHeight="1" spans="6:16">
      <c r="F625" s="92"/>
      <c r="K625" s="101"/>
      <c r="P625" s="99"/>
    </row>
    <row r="626" customHeight="1" spans="6:16">
      <c r="F626" s="92"/>
      <c r="K626" s="101"/>
      <c r="P626" s="99"/>
    </row>
    <row r="627" customHeight="1" spans="6:16">
      <c r="F627" s="92"/>
      <c r="K627" s="101"/>
      <c r="P627" s="99"/>
    </row>
    <row r="628" customHeight="1" spans="6:16">
      <c r="F628" s="92"/>
      <c r="K628" s="101"/>
      <c r="P628" s="99"/>
    </row>
    <row r="629" customHeight="1" spans="6:16">
      <c r="F629" s="92"/>
      <c r="K629" s="101"/>
      <c r="P629" s="99"/>
    </row>
    <row r="630" customHeight="1" spans="6:16">
      <c r="F630" s="92"/>
      <c r="K630" s="101"/>
      <c r="P630" s="99"/>
    </row>
    <row r="631" customHeight="1" spans="6:16">
      <c r="F631" s="92"/>
      <c r="K631" s="101"/>
      <c r="P631" s="99"/>
    </row>
    <row r="632" customHeight="1" spans="6:16">
      <c r="F632" s="92"/>
      <c r="K632" s="101"/>
      <c r="P632" s="99"/>
    </row>
    <row r="633" customHeight="1" spans="6:16">
      <c r="F633" s="92"/>
      <c r="K633" s="101"/>
      <c r="P633" s="99"/>
    </row>
    <row r="634" customHeight="1" spans="6:16">
      <c r="F634" s="92"/>
      <c r="K634" s="101"/>
      <c r="P634" s="99"/>
    </row>
    <row r="635" customHeight="1" spans="6:16">
      <c r="F635" s="92"/>
      <c r="K635" s="101"/>
      <c r="P635" s="99"/>
    </row>
    <row r="636" customHeight="1" spans="6:16">
      <c r="F636" s="92"/>
      <c r="K636" s="101"/>
      <c r="P636" s="99"/>
    </row>
    <row r="637" customHeight="1" spans="6:16">
      <c r="F637" s="92"/>
      <c r="K637" s="101"/>
      <c r="P637" s="99"/>
    </row>
    <row r="638" customHeight="1" spans="6:16">
      <c r="F638" s="92"/>
      <c r="K638" s="101"/>
      <c r="P638" s="99"/>
    </row>
    <row r="639" customHeight="1" spans="6:16">
      <c r="F639" s="92"/>
      <c r="K639" s="101"/>
      <c r="P639" s="99"/>
    </row>
    <row r="640" customHeight="1" spans="6:16">
      <c r="F640" s="92"/>
      <c r="K640" s="101"/>
      <c r="P640" s="99"/>
    </row>
    <row r="641" customHeight="1" spans="6:16">
      <c r="F641" s="92"/>
      <c r="K641" s="101"/>
      <c r="P641" s="99"/>
    </row>
    <row r="642" customHeight="1" spans="6:16">
      <c r="F642" s="92"/>
      <c r="K642" s="101"/>
      <c r="P642" s="99"/>
    </row>
    <row r="643" customHeight="1" spans="6:16">
      <c r="F643" s="92"/>
      <c r="K643" s="101"/>
      <c r="P643" s="99"/>
    </row>
    <row r="644" customHeight="1" spans="6:16">
      <c r="F644" s="92"/>
      <c r="K644" s="101"/>
      <c r="P644" s="99"/>
    </row>
    <row r="645" customHeight="1" spans="6:16">
      <c r="F645" s="92"/>
      <c r="K645" s="101"/>
      <c r="P645" s="99"/>
    </row>
    <row r="646" customHeight="1" spans="6:16">
      <c r="F646" s="92"/>
      <c r="K646" s="101"/>
      <c r="P646" s="99"/>
    </row>
    <row r="647" customHeight="1" spans="6:16">
      <c r="F647" s="92"/>
      <c r="K647" s="101"/>
      <c r="P647" s="99"/>
    </row>
    <row r="648" customHeight="1" spans="6:16">
      <c r="F648" s="92"/>
      <c r="K648" s="101"/>
      <c r="P648" s="99"/>
    </row>
    <row r="649" customHeight="1" spans="6:16">
      <c r="F649" s="92"/>
      <c r="K649" s="101"/>
      <c r="P649" s="99"/>
    </row>
    <row r="650" customHeight="1" spans="6:16">
      <c r="F650" s="92"/>
      <c r="K650" s="101"/>
      <c r="P650" s="99"/>
    </row>
    <row r="651" customHeight="1" spans="6:16">
      <c r="F651" s="92"/>
      <c r="K651" s="101"/>
      <c r="P651" s="99"/>
    </row>
    <row r="652" customHeight="1" spans="6:16">
      <c r="F652" s="92"/>
      <c r="K652" s="101"/>
      <c r="P652" s="99"/>
    </row>
    <row r="653" customHeight="1" spans="6:16">
      <c r="F653" s="92"/>
      <c r="K653" s="101"/>
      <c r="P653" s="99"/>
    </row>
    <row r="654" customHeight="1" spans="6:16">
      <c r="F654" s="92"/>
      <c r="K654" s="101"/>
      <c r="P654" s="99"/>
    </row>
    <row r="655" customHeight="1" spans="6:16">
      <c r="F655" s="92"/>
      <c r="K655" s="101"/>
      <c r="P655" s="99"/>
    </row>
    <row r="656" customHeight="1" spans="6:16">
      <c r="F656" s="92"/>
      <c r="K656" s="101"/>
      <c r="P656" s="99"/>
    </row>
    <row r="657" customHeight="1" spans="6:16">
      <c r="F657" s="92"/>
      <c r="K657" s="101"/>
      <c r="P657" s="99"/>
    </row>
    <row r="658" customHeight="1" spans="6:16">
      <c r="F658" s="92"/>
      <c r="K658" s="101"/>
      <c r="P658" s="99"/>
    </row>
    <row r="659" customHeight="1" spans="6:16">
      <c r="F659" s="92"/>
      <c r="K659" s="101"/>
      <c r="P659" s="99"/>
    </row>
    <row r="660" customHeight="1" spans="6:16">
      <c r="F660" s="92"/>
      <c r="K660" s="101"/>
      <c r="P660" s="99"/>
    </row>
    <row r="661" customHeight="1" spans="6:16">
      <c r="F661" s="92"/>
      <c r="K661" s="101"/>
      <c r="P661" s="99"/>
    </row>
    <row r="662" customHeight="1" spans="6:16">
      <c r="F662" s="92"/>
      <c r="K662" s="101"/>
      <c r="P662" s="99"/>
    </row>
    <row r="663" customHeight="1" spans="6:16">
      <c r="F663" s="92"/>
      <c r="K663" s="101"/>
      <c r="P663" s="99"/>
    </row>
    <row r="664" customHeight="1" spans="6:16">
      <c r="F664" s="92"/>
      <c r="K664" s="101"/>
      <c r="P664" s="99"/>
    </row>
    <row r="665" customHeight="1" spans="6:16">
      <c r="F665" s="92"/>
      <c r="K665" s="101"/>
      <c r="P665" s="99"/>
    </row>
    <row r="666" customHeight="1" spans="6:16">
      <c r="F666" s="92"/>
      <c r="K666" s="101"/>
      <c r="P666" s="99"/>
    </row>
    <row r="667" customHeight="1" spans="6:16">
      <c r="F667" s="92"/>
      <c r="K667" s="101"/>
      <c r="P667" s="99"/>
    </row>
    <row r="668" customHeight="1" spans="6:16">
      <c r="F668" s="92"/>
      <c r="K668" s="101"/>
      <c r="P668" s="99"/>
    </row>
    <row r="669" customHeight="1" spans="6:16">
      <c r="F669" s="92"/>
      <c r="K669" s="101"/>
      <c r="P669" s="99"/>
    </row>
    <row r="670" customHeight="1" spans="6:16">
      <c r="F670" s="92"/>
      <c r="K670" s="101"/>
      <c r="P670" s="99"/>
    </row>
    <row r="671" customHeight="1" spans="6:16">
      <c r="F671" s="92"/>
      <c r="K671" s="101"/>
      <c r="P671" s="99"/>
    </row>
    <row r="672" customHeight="1" spans="6:16">
      <c r="F672" s="92"/>
      <c r="K672" s="101"/>
      <c r="P672" s="99"/>
    </row>
    <row r="673" customHeight="1" spans="6:16">
      <c r="F673" s="92"/>
      <c r="K673" s="101"/>
      <c r="P673" s="99"/>
    </row>
    <row r="674" customHeight="1" spans="6:16">
      <c r="F674" s="92"/>
      <c r="K674" s="101"/>
      <c r="P674" s="99"/>
    </row>
    <row r="675" customHeight="1" spans="6:16">
      <c r="F675" s="92"/>
      <c r="K675" s="101"/>
      <c r="P675" s="99"/>
    </row>
    <row r="676" customHeight="1" spans="6:16">
      <c r="F676" s="92"/>
      <c r="K676" s="101"/>
      <c r="P676" s="99"/>
    </row>
    <row r="677" customHeight="1" spans="6:16">
      <c r="F677" s="92"/>
      <c r="K677" s="101"/>
      <c r="P677" s="99"/>
    </row>
    <row r="678" customHeight="1" spans="6:16">
      <c r="F678" s="92"/>
      <c r="K678" s="101"/>
      <c r="P678" s="99"/>
    </row>
    <row r="679" customHeight="1" spans="6:16">
      <c r="F679" s="92"/>
      <c r="K679" s="101"/>
      <c r="P679" s="99"/>
    </row>
    <row r="680" customHeight="1" spans="6:16">
      <c r="F680" s="92"/>
      <c r="K680" s="101"/>
      <c r="P680" s="99"/>
    </row>
    <row r="681" customHeight="1" spans="6:16">
      <c r="F681" s="92"/>
      <c r="K681" s="101"/>
      <c r="P681" s="99"/>
    </row>
    <row r="682" customHeight="1" spans="6:16">
      <c r="F682" s="92"/>
      <c r="K682" s="101"/>
      <c r="P682" s="99"/>
    </row>
    <row r="683" customHeight="1" spans="6:16">
      <c r="F683" s="92"/>
      <c r="K683" s="101"/>
      <c r="P683" s="99"/>
    </row>
    <row r="684" customHeight="1" spans="6:16">
      <c r="F684" s="92"/>
      <c r="K684" s="101"/>
      <c r="P684" s="99"/>
    </row>
    <row r="685" customHeight="1" spans="6:16">
      <c r="F685" s="92"/>
      <c r="K685" s="101"/>
      <c r="P685" s="99"/>
    </row>
    <row r="686" customHeight="1" spans="6:16">
      <c r="F686" s="92"/>
      <c r="K686" s="101"/>
      <c r="P686" s="99"/>
    </row>
    <row r="687" customHeight="1" spans="6:16">
      <c r="F687" s="92"/>
      <c r="K687" s="101"/>
      <c r="P687" s="99"/>
    </row>
    <row r="688" customHeight="1" spans="6:16">
      <c r="F688" s="92"/>
      <c r="K688" s="101"/>
      <c r="P688" s="99"/>
    </row>
    <row r="689" customHeight="1" spans="6:16">
      <c r="F689" s="92"/>
      <c r="K689" s="101"/>
      <c r="P689" s="99"/>
    </row>
    <row r="690" customHeight="1" spans="6:16">
      <c r="F690" s="92"/>
      <c r="K690" s="101"/>
      <c r="P690" s="99"/>
    </row>
    <row r="691" customHeight="1" spans="6:16">
      <c r="F691" s="92"/>
      <c r="K691" s="101"/>
      <c r="P691" s="99"/>
    </row>
    <row r="692" customHeight="1" spans="6:16">
      <c r="F692" s="92"/>
      <c r="K692" s="101"/>
      <c r="P692" s="99"/>
    </row>
    <row r="693" customHeight="1" spans="6:16">
      <c r="F693" s="92"/>
      <c r="K693" s="101"/>
      <c r="P693" s="99"/>
    </row>
    <row r="694" customHeight="1" spans="6:16">
      <c r="F694" s="92"/>
      <c r="K694" s="101"/>
      <c r="P694" s="99"/>
    </row>
    <row r="695" customHeight="1" spans="6:16">
      <c r="F695" s="92"/>
      <c r="K695" s="101"/>
      <c r="P695" s="99"/>
    </row>
    <row r="696" customHeight="1" spans="6:16">
      <c r="F696" s="92"/>
      <c r="K696" s="101"/>
      <c r="P696" s="99"/>
    </row>
    <row r="697" customHeight="1" spans="6:16">
      <c r="F697" s="92"/>
      <c r="K697" s="101"/>
      <c r="P697" s="99"/>
    </row>
    <row r="698" customHeight="1" spans="6:16">
      <c r="F698" s="92"/>
      <c r="K698" s="101"/>
      <c r="P698" s="99"/>
    </row>
    <row r="699" customHeight="1" spans="6:16">
      <c r="F699" s="92"/>
      <c r="K699" s="101"/>
      <c r="P699" s="99"/>
    </row>
    <row r="700" customHeight="1" spans="6:16">
      <c r="F700" s="92"/>
      <c r="K700" s="101"/>
      <c r="P700" s="99"/>
    </row>
    <row r="701" customHeight="1" spans="6:16">
      <c r="F701" s="92"/>
      <c r="K701" s="101"/>
      <c r="P701" s="99"/>
    </row>
    <row r="702" customHeight="1" spans="6:16">
      <c r="F702" s="92"/>
      <c r="K702" s="101"/>
      <c r="P702" s="99"/>
    </row>
    <row r="703" customHeight="1" spans="6:16">
      <c r="F703" s="92"/>
      <c r="K703" s="101"/>
      <c r="P703" s="99"/>
    </row>
    <row r="704" customHeight="1" spans="6:16">
      <c r="F704" s="92"/>
      <c r="K704" s="101"/>
      <c r="P704" s="99"/>
    </row>
    <row r="705" customHeight="1" spans="6:16">
      <c r="F705" s="92"/>
      <c r="K705" s="101"/>
      <c r="P705" s="99"/>
    </row>
    <row r="706" customHeight="1" spans="6:16">
      <c r="F706" s="92"/>
      <c r="K706" s="101"/>
      <c r="P706" s="99"/>
    </row>
    <row r="707" customHeight="1" spans="6:16">
      <c r="F707" s="92"/>
      <c r="K707" s="101"/>
      <c r="P707" s="99"/>
    </row>
    <row r="708" customHeight="1" spans="6:16">
      <c r="F708" s="92"/>
      <c r="K708" s="101"/>
      <c r="P708" s="99"/>
    </row>
    <row r="709" customHeight="1" spans="6:16">
      <c r="F709" s="92"/>
      <c r="K709" s="101"/>
      <c r="P709" s="99"/>
    </row>
    <row r="710" customHeight="1" spans="6:16">
      <c r="F710" s="92"/>
      <c r="K710" s="101"/>
      <c r="P710" s="99"/>
    </row>
    <row r="711" customHeight="1" spans="6:16">
      <c r="F711" s="92"/>
      <c r="K711" s="101"/>
      <c r="P711" s="99"/>
    </row>
    <row r="712" customHeight="1" spans="6:16">
      <c r="F712" s="92"/>
      <c r="K712" s="101"/>
      <c r="P712" s="99"/>
    </row>
    <row r="713" customHeight="1" spans="6:16">
      <c r="F713" s="92"/>
      <c r="K713" s="101"/>
      <c r="P713" s="99"/>
    </row>
    <row r="714" customHeight="1" spans="6:16">
      <c r="F714" s="92"/>
      <c r="K714" s="101"/>
      <c r="P714" s="99"/>
    </row>
    <row r="715" customHeight="1" spans="6:16">
      <c r="F715" s="92"/>
      <c r="K715" s="101"/>
      <c r="P715" s="99"/>
    </row>
    <row r="716" customHeight="1" spans="6:16">
      <c r="F716" s="92"/>
      <c r="K716" s="101"/>
      <c r="P716" s="99"/>
    </row>
    <row r="717" customHeight="1" spans="6:16">
      <c r="F717" s="92"/>
      <c r="K717" s="101"/>
      <c r="P717" s="99"/>
    </row>
    <row r="718" customHeight="1" spans="6:16">
      <c r="F718" s="92"/>
      <c r="K718" s="101"/>
      <c r="P718" s="99"/>
    </row>
    <row r="719" customHeight="1" spans="6:16">
      <c r="F719" s="92"/>
      <c r="K719" s="101"/>
      <c r="P719" s="99"/>
    </row>
    <row r="720" customHeight="1" spans="6:16">
      <c r="F720" s="92"/>
      <c r="K720" s="101"/>
      <c r="P720" s="99"/>
    </row>
    <row r="721" customHeight="1" spans="6:16">
      <c r="F721" s="92"/>
      <c r="K721" s="101"/>
      <c r="P721" s="99"/>
    </row>
    <row r="722" customHeight="1" spans="6:16">
      <c r="F722" s="92"/>
      <c r="K722" s="101"/>
      <c r="P722" s="99"/>
    </row>
    <row r="723" customHeight="1" spans="6:16">
      <c r="F723" s="92"/>
      <c r="K723" s="101"/>
      <c r="P723" s="99"/>
    </row>
    <row r="724" customHeight="1" spans="6:16">
      <c r="F724" s="92"/>
      <c r="K724" s="101"/>
      <c r="P724" s="99"/>
    </row>
    <row r="725" customHeight="1" spans="6:16">
      <c r="F725" s="92"/>
      <c r="K725" s="101"/>
      <c r="P725" s="99"/>
    </row>
    <row r="726" customHeight="1" spans="6:16">
      <c r="F726" s="92"/>
      <c r="K726" s="101"/>
      <c r="P726" s="99"/>
    </row>
    <row r="727" customHeight="1" spans="6:16">
      <c r="F727" s="92"/>
      <c r="K727" s="101"/>
      <c r="P727" s="99"/>
    </row>
    <row r="728" customHeight="1" spans="6:16">
      <c r="F728" s="92"/>
      <c r="K728" s="101"/>
      <c r="P728" s="99"/>
    </row>
    <row r="729" customHeight="1" spans="6:16">
      <c r="F729" s="92"/>
      <c r="K729" s="101"/>
      <c r="P729" s="99"/>
    </row>
    <row r="730" customHeight="1" spans="6:16">
      <c r="F730" s="92"/>
      <c r="K730" s="101"/>
      <c r="P730" s="99"/>
    </row>
    <row r="731" customHeight="1" spans="6:16">
      <c r="F731" s="92"/>
      <c r="K731" s="101"/>
      <c r="P731" s="99"/>
    </row>
    <row r="732" customHeight="1" spans="6:16">
      <c r="F732" s="92"/>
      <c r="K732" s="101"/>
      <c r="P732" s="99"/>
    </row>
    <row r="733" customHeight="1" spans="6:16">
      <c r="F733" s="92"/>
      <c r="K733" s="101"/>
      <c r="P733" s="99"/>
    </row>
    <row r="734" customHeight="1" spans="6:16">
      <c r="F734" s="92"/>
      <c r="K734" s="101"/>
      <c r="P734" s="99"/>
    </row>
    <row r="735" customHeight="1" spans="6:16">
      <c r="F735" s="92"/>
      <c r="K735" s="101"/>
      <c r="P735" s="99"/>
    </row>
    <row r="736" customHeight="1" spans="6:16">
      <c r="F736" s="92"/>
      <c r="K736" s="101"/>
      <c r="P736" s="99"/>
    </row>
    <row r="737" customHeight="1" spans="6:16">
      <c r="F737" s="92"/>
      <c r="K737" s="101"/>
      <c r="P737" s="99"/>
    </row>
    <row r="738" customHeight="1" spans="6:16">
      <c r="F738" s="92"/>
      <c r="K738" s="101"/>
      <c r="P738" s="99"/>
    </row>
    <row r="739" customHeight="1" spans="6:16">
      <c r="F739" s="92"/>
      <c r="K739" s="101"/>
      <c r="P739" s="99"/>
    </row>
    <row r="740" customHeight="1" spans="6:16">
      <c r="F740" s="92"/>
      <c r="K740" s="101"/>
      <c r="P740" s="99"/>
    </row>
    <row r="741" customHeight="1" spans="6:16">
      <c r="F741" s="92"/>
      <c r="K741" s="101"/>
      <c r="P741" s="99"/>
    </row>
    <row r="742" customHeight="1" spans="6:16">
      <c r="F742" s="92"/>
      <c r="K742" s="101"/>
      <c r="P742" s="99"/>
    </row>
    <row r="743" customHeight="1" spans="6:16">
      <c r="F743" s="92"/>
      <c r="K743" s="101"/>
      <c r="P743" s="99"/>
    </row>
    <row r="744" customHeight="1" spans="6:16">
      <c r="F744" s="92"/>
      <c r="K744" s="101"/>
      <c r="P744" s="99"/>
    </row>
    <row r="745" customHeight="1" spans="6:16">
      <c r="F745" s="92"/>
      <c r="K745" s="101"/>
      <c r="P745" s="99"/>
    </row>
    <row r="746" customHeight="1" spans="6:16">
      <c r="F746" s="92"/>
      <c r="K746" s="101"/>
      <c r="P746" s="99"/>
    </row>
    <row r="747" customHeight="1" spans="6:16">
      <c r="F747" s="92"/>
      <c r="K747" s="101"/>
      <c r="P747" s="99"/>
    </row>
    <row r="748" customHeight="1" spans="6:16">
      <c r="F748" s="92"/>
      <c r="K748" s="101"/>
      <c r="P748" s="99"/>
    </row>
    <row r="749" customHeight="1" spans="6:16">
      <c r="F749" s="92"/>
      <c r="K749" s="101"/>
      <c r="P749" s="99"/>
    </row>
    <row r="750" customHeight="1" spans="6:16">
      <c r="F750" s="92"/>
      <c r="K750" s="101"/>
      <c r="P750" s="99"/>
    </row>
    <row r="751" customHeight="1" spans="6:16">
      <c r="F751" s="92"/>
      <c r="K751" s="101"/>
      <c r="P751" s="99"/>
    </row>
    <row r="752" customHeight="1" spans="6:16">
      <c r="F752" s="92"/>
      <c r="K752" s="101"/>
      <c r="P752" s="99"/>
    </row>
    <row r="753" customHeight="1" spans="6:16">
      <c r="F753" s="92"/>
      <c r="K753" s="101"/>
      <c r="P753" s="99"/>
    </row>
    <row r="754" customHeight="1" spans="6:16">
      <c r="F754" s="92"/>
      <c r="K754" s="101"/>
      <c r="P754" s="99"/>
    </row>
    <row r="755" customHeight="1" spans="6:16">
      <c r="F755" s="92"/>
      <c r="K755" s="101"/>
      <c r="P755" s="99"/>
    </row>
    <row r="756" customHeight="1" spans="6:16">
      <c r="F756" s="92"/>
      <c r="K756" s="101"/>
      <c r="P756" s="99"/>
    </row>
    <row r="757" customHeight="1" spans="6:16">
      <c r="F757" s="92"/>
      <c r="K757" s="101"/>
      <c r="P757" s="99"/>
    </row>
    <row r="758" customHeight="1" spans="6:16">
      <c r="F758" s="92"/>
      <c r="K758" s="101"/>
      <c r="P758" s="99"/>
    </row>
    <row r="759" customHeight="1" spans="6:16">
      <c r="F759" s="92"/>
      <c r="K759" s="101"/>
      <c r="P759" s="99"/>
    </row>
    <row r="760" customHeight="1" spans="6:16">
      <c r="F760" s="92"/>
      <c r="K760" s="101"/>
      <c r="P760" s="99"/>
    </row>
    <row r="761" customHeight="1" spans="6:16">
      <c r="F761" s="92"/>
      <c r="K761" s="101"/>
      <c r="P761" s="99"/>
    </row>
    <row r="762" customHeight="1" spans="6:16">
      <c r="F762" s="92"/>
      <c r="K762" s="101"/>
      <c r="P762" s="99"/>
    </row>
    <row r="763" customHeight="1" spans="6:16">
      <c r="F763" s="92"/>
      <c r="K763" s="101"/>
      <c r="P763" s="99"/>
    </row>
    <row r="764" customHeight="1" spans="6:16">
      <c r="F764" s="92"/>
      <c r="K764" s="101"/>
      <c r="P764" s="99"/>
    </row>
    <row r="765" customHeight="1" spans="6:16">
      <c r="F765" s="92"/>
      <c r="K765" s="101"/>
      <c r="P765" s="99"/>
    </row>
    <row r="766" customHeight="1" spans="6:16">
      <c r="F766" s="92"/>
      <c r="K766" s="101"/>
      <c r="P766" s="99"/>
    </row>
    <row r="767" customHeight="1" spans="6:16">
      <c r="F767" s="92"/>
      <c r="K767" s="101"/>
      <c r="P767" s="99"/>
    </row>
    <row r="768" customHeight="1" spans="6:16">
      <c r="F768" s="92"/>
      <c r="K768" s="101"/>
      <c r="P768" s="99"/>
    </row>
    <row r="769" customHeight="1" spans="6:16">
      <c r="F769" s="92"/>
      <c r="K769" s="101"/>
      <c r="P769" s="99"/>
    </row>
    <row r="770" customHeight="1" spans="6:16">
      <c r="F770" s="92"/>
      <c r="K770" s="101"/>
      <c r="P770" s="99"/>
    </row>
    <row r="771" customHeight="1" spans="6:16">
      <c r="F771" s="92"/>
      <c r="K771" s="101"/>
      <c r="P771" s="99"/>
    </row>
    <row r="772" customHeight="1" spans="6:16">
      <c r="F772" s="92"/>
      <c r="K772" s="101"/>
      <c r="P772" s="99"/>
    </row>
    <row r="773" customHeight="1" spans="6:16">
      <c r="F773" s="92"/>
      <c r="K773" s="101"/>
      <c r="P773" s="99"/>
    </row>
    <row r="774" customHeight="1" spans="6:16">
      <c r="F774" s="92"/>
      <c r="K774" s="101"/>
      <c r="P774" s="99"/>
    </row>
    <row r="775" customHeight="1" spans="6:16">
      <c r="F775" s="92"/>
      <c r="K775" s="101"/>
      <c r="P775" s="99"/>
    </row>
    <row r="776" customHeight="1" spans="6:16">
      <c r="F776" s="92"/>
      <c r="K776" s="101"/>
      <c r="P776" s="99"/>
    </row>
    <row r="777" customHeight="1" spans="6:16">
      <c r="F777" s="92"/>
      <c r="K777" s="101"/>
      <c r="P777" s="99"/>
    </row>
    <row r="778" customHeight="1" spans="6:16">
      <c r="F778" s="92"/>
      <c r="K778" s="101"/>
      <c r="P778" s="99"/>
    </row>
    <row r="779" customHeight="1" spans="6:16">
      <c r="F779" s="92"/>
      <c r="K779" s="101"/>
      <c r="P779" s="99"/>
    </row>
    <row r="780" customHeight="1" spans="6:16">
      <c r="F780" s="92"/>
      <c r="K780" s="101"/>
      <c r="P780" s="99"/>
    </row>
    <row r="781" customHeight="1" spans="6:16">
      <c r="F781" s="92"/>
      <c r="K781" s="101"/>
      <c r="P781" s="99"/>
    </row>
    <row r="782" customHeight="1" spans="6:16">
      <c r="F782" s="92"/>
      <c r="K782" s="101"/>
      <c r="P782" s="99"/>
    </row>
    <row r="783" customHeight="1" spans="6:16">
      <c r="F783" s="92"/>
      <c r="K783" s="101"/>
      <c r="P783" s="99"/>
    </row>
    <row r="784" customHeight="1" spans="6:16">
      <c r="F784" s="92"/>
      <c r="K784" s="101"/>
      <c r="P784" s="99"/>
    </row>
    <row r="785" customHeight="1" spans="6:16">
      <c r="F785" s="92"/>
      <c r="K785" s="101"/>
      <c r="P785" s="99"/>
    </row>
    <row r="786" customHeight="1" spans="6:16">
      <c r="F786" s="92"/>
      <c r="K786" s="101"/>
      <c r="P786" s="99"/>
    </row>
    <row r="787" customHeight="1" spans="6:16">
      <c r="F787" s="92"/>
      <c r="K787" s="101"/>
      <c r="P787" s="99"/>
    </row>
    <row r="788" customHeight="1" spans="6:16">
      <c r="F788" s="92"/>
      <c r="K788" s="101"/>
      <c r="P788" s="99"/>
    </row>
    <row r="789" customHeight="1" spans="6:16">
      <c r="F789" s="92"/>
      <c r="K789" s="101"/>
      <c r="P789" s="99"/>
    </row>
    <row r="790" customHeight="1" spans="6:16">
      <c r="F790" s="92"/>
      <c r="K790" s="101"/>
      <c r="P790" s="99"/>
    </row>
    <row r="791" customHeight="1" spans="6:16">
      <c r="F791" s="92"/>
      <c r="K791" s="101"/>
      <c r="P791" s="99"/>
    </row>
    <row r="792" customHeight="1" spans="6:16">
      <c r="F792" s="92"/>
      <c r="K792" s="101"/>
      <c r="P792" s="99"/>
    </row>
    <row r="793" customHeight="1" spans="6:16">
      <c r="F793" s="92"/>
      <c r="K793" s="101"/>
      <c r="P793" s="99"/>
    </row>
    <row r="794" customHeight="1" spans="6:16">
      <c r="F794" s="92"/>
      <c r="K794" s="101"/>
      <c r="P794" s="99"/>
    </row>
    <row r="795" customHeight="1" spans="6:16">
      <c r="F795" s="92"/>
      <c r="K795" s="101"/>
      <c r="P795" s="99"/>
    </row>
    <row r="796" customHeight="1" spans="6:16">
      <c r="F796" s="92"/>
      <c r="K796" s="101"/>
      <c r="P796" s="99"/>
    </row>
    <row r="797" customHeight="1" spans="6:16">
      <c r="F797" s="92"/>
      <c r="K797" s="101"/>
      <c r="P797" s="99"/>
    </row>
    <row r="798" customHeight="1" spans="6:16">
      <c r="F798" s="92"/>
      <c r="K798" s="101"/>
      <c r="P798" s="99"/>
    </row>
    <row r="799" customHeight="1" spans="6:16">
      <c r="F799" s="92"/>
      <c r="K799" s="101"/>
      <c r="P799" s="99"/>
    </row>
    <row r="800" customHeight="1" spans="6:16">
      <c r="F800" s="92"/>
      <c r="K800" s="101"/>
      <c r="P800" s="99"/>
    </row>
    <row r="801" customHeight="1" spans="6:16">
      <c r="F801" s="92"/>
      <c r="K801" s="101"/>
      <c r="P801" s="99"/>
    </row>
    <row r="802" customHeight="1" spans="6:16">
      <c r="F802" s="92"/>
      <c r="K802" s="101"/>
      <c r="P802" s="99"/>
    </row>
    <row r="803" customHeight="1" spans="6:16">
      <c r="F803" s="92"/>
      <c r="K803" s="101"/>
      <c r="P803" s="99"/>
    </row>
    <row r="804" customHeight="1" spans="6:16">
      <c r="F804" s="92"/>
      <c r="K804" s="101"/>
      <c r="P804" s="99"/>
    </row>
    <row r="805" customHeight="1" spans="6:16">
      <c r="F805" s="92"/>
      <c r="K805" s="101"/>
      <c r="P805" s="99"/>
    </row>
    <row r="806" customHeight="1" spans="6:16">
      <c r="F806" s="92"/>
      <c r="K806" s="101"/>
      <c r="P806" s="99"/>
    </row>
    <row r="807" customHeight="1" spans="6:16">
      <c r="F807" s="92"/>
      <c r="K807" s="101"/>
      <c r="P807" s="99"/>
    </row>
    <row r="808" customHeight="1" spans="6:16">
      <c r="F808" s="92"/>
      <c r="K808" s="101"/>
      <c r="P808" s="99"/>
    </row>
    <row r="809" customHeight="1" spans="6:16">
      <c r="F809" s="92"/>
      <c r="K809" s="101"/>
      <c r="P809" s="99"/>
    </row>
    <row r="810" customHeight="1" spans="6:16">
      <c r="F810" s="92"/>
      <c r="K810" s="101"/>
      <c r="P810" s="99"/>
    </row>
    <row r="811" customHeight="1" spans="6:16">
      <c r="F811" s="92"/>
      <c r="K811" s="101"/>
      <c r="P811" s="99"/>
    </row>
    <row r="812" customHeight="1" spans="6:16">
      <c r="F812" s="92"/>
      <c r="K812" s="101"/>
      <c r="P812" s="99"/>
    </row>
    <row r="813" customHeight="1" spans="6:16">
      <c r="F813" s="92"/>
      <c r="K813" s="101"/>
      <c r="P813" s="99"/>
    </row>
    <row r="814" customHeight="1" spans="6:16">
      <c r="F814" s="92"/>
      <c r="K814" s="101"/>
      <c r="P814" s="99"/>
    </row>
    <row r="815" customHeight="1" spans="6:16">
      <c r="F815" s="92"/>
      <c r="K815" s="101"/>
      <c r="P815" s="99"/>
    </row>
    <row r="816" customHeight="1" spans="6:16">
      <c r="F816" s="92"/>
      <c r="K816" s="101"/>
      <c r="P816" s="99"/>
    </row>
    <row r="817" customHeight="1" spans="6:16">
      <c r="F817" s="92"/>
      <c r="K817" s="101"/>
      <c r="P817" s="99"/>
    </row>
    <row r="818" customHeight="1" spans="6:16">
      <c r="F818" s="92"/>
      <c r="K818" s="101"/>
      <c r="P818" s="99"/>
    </row>
    <row r="819" customHeight="1" spans="6:16">
      <c r="F819" s="92"/>
      <c r="K819" s="101"/>
      <c r="P819" s="99"/>
    </row>
    <row r="820" customHeight="1" spans="6:16">
      <c r="F820" s="92"/>
      <c r="K820" s="101"/>
      <c r="P820" s="99"/>
    </row>
    <row r="821" customHeight="1" spans="6:16">
      <c r="F821" s="92"/>
      <c r="K821" s="101"/>
      <c r="P821" s="99"/>
    </row>
    <row r="822" customHeight="1" spans="6:16">
      <c r="F822" s="92"/>
      <c r="K822" s="101"/>
      <c r="P822" s="99"/>
    </row>
    <row r="823" customHeight="1" spans="6:16">
      <c r="F823" s="92"/>
      <c r="K823" s="101"/>
      <c r="P823" s="99"/>
    </row>
    <row r="824" customHeight="1" spans="6:16">
      <c r="F824" s="92"/>
      <c r="K824" s="101"/>
      <c r="P824" s="99"/>
    </row>
    <row r="825" customHeight="1" spans="6:16">
      <c r="F825" s="92"/>
      <c r="K825" s="101"/>
      <c r="P825" s="99"/>
    </row>
    <row r="826" customHeight="1" spans="6:16">
      <c r="F826" s="92"/>
      <c r="K826" s="101"/>
      <c r="P826" s="99"/>
    </row>
    <row r="827" customHeight="1" spans="6:16">
      <c r="F827" s="92"/>
      <c r="K827" s="101"/>
      <c r="P827" s="99"/>
    </row>
    <row r="828" customHeight="1" spans="6:16">
      <c r="F828" s="92"/>
      <c r="K828" s="101"/>
      <c r="P828" s="99"/>
    </row>
    <row r="829" customHeight="1" spans="6:16">
      <c r="F829" s="92"/>
      <c r="K829" s="101"/>
      <c r="P829" s="99"/>
    </row>
    <row r="830" customHeight="1" spans="6:16">
      <c r="F830" s="92"/>
      <c r="K830" s="101"/>
      <c r="P830" s="99"/>
    </row>
    <row r="831" customHeight="1" spans="6:16">
      <c r="F831" s="92"/>
      <c r="K831" s="101"/>
      <c r="P831" s="99"/>
    </row>
    <row r="832" customHeight="1" spans="6:16">
      <c r="F832" s="92"/>
      <c r="K832" s="101"/>
      <c r="P832" s="99"/>
    </row>
    <row r="833" customHeight="1" spans="6:16">
      <c r="F833" s="92"/>
      <c r="K833" s="101"/>
      <c r="P833" s="99"/>
    </row>
    <row r="834" customHeight="1" spans="6:16">
      <c r="F834" s="92"/>
      <c r="K834" s="101"/>
      <c r="P834" s="99"/>
    </row>
    <row r="835" customHeight="1" spans="6:16">
      <c r="F835" s="92"/>
      <c r="K835" s="101"/>
      <c r="P835" s="99"/>
    </row>
    <row r="836" customHeight="1" spans="6:16">
      <c r="F836" s="92"/>
      <c r="K836" s="101"/>
      <c r="P836" s="99"/>
    </row>
    <row r="837" customHeight="1" spans="6:16">
      <c r="F837" s="92"/>
      <c r="K837" s="101"/>
      <c r="P837" s="99"/>
    </row>
    <row r="838" customHeight="1" spans="6:16">
      <c r="F838" s="92"/>
      <c r="K838" s="101"/>
      <c r="P838" s="99"/>
    </row>
    <row r="839" customHeight="1" spans="6:16">
      <c r="F839" s="92"/>
      <c r="K839" s="101"/>
      <c r="P839" s="99"/>
    </row>
    <row r="840" customHeight="1" spans="6:16">
      <c r="F840" s="92"/>
      <c r="K840" s="101"/>
      <c r="P840" s="99"/>
    </row>
    <row r="841" customHeight="1" spans="6:16">
      <c r="F841" s="92"/>
      <c r="K841" s="101"/>
      <c r="P841" s="99"/>
    </row>
    <row r="842" customHeight="1" spans="6:16">
      <c r="F842" s="92"/>
      <c r="K842" s="101"/>
      <c r="P842" s="99"/>
    </row>
    <row r="843" customHeight="1" spans="6:16">
      <c r="F843" s="92"/>
      <c r="K843" s="101"/>
      <c r="P843" s="99"/>
    </row>
    <row r="844" customHeight="1" spans="6:16">
      <c r="F844" s="92"/>
      <c r="K844" s="101"/>
      <c r="P844" s="99"/>
    </row>
    <row r="845" customHeight="1" spans="6:16">
      <c r="F845" s="92"/>
      <c r="K845" s="101"/>
      <c r="P845" s="99"/>
    </row>
    <row r="846" customHeight="1" spans="6:16">
      <c r="F846" s="92"/>
      <c r="K846" s="101"/>
      <c r="P846" s="99"/>
    </row>
    <row r="847" customHeight="1" spans="6:16">
      <c r="F847" s="92"/>
      <c r="K847" s="101"/>
      <c r="P847" s="99"/>
    </row>
    <row r="848" customHeight="1" spans="6:16">
      <c r="F848" s="92"/>
      <c r="K848" s="101"/>
      <c r="P848" s="99"/>
    </row>
    <row r="849" customHeight="1" spans="6:16">
      <c r="F849" s="92"/>
      <c r="K849" s="101"/>
      <c r="P849" s="99"/>
    </row>
    <row r="850" customHeight="1" spans="6:16">
      <c r="F850" s="92"/>
      <c r="K850" s="101"/>
      <c r="P850" s="99"/>
    </row>
    <row r="851" customHeight="1" spans="6:16">
      <c r="F851" s="92"/>
      <c r="K851" s="101"/>
      <c r="P851" s="99"/>
    </row>
    <row r="852" customHeight="1" spans="6:16">
      <c r="F852" s="92"/>
      <c r="K852" s="101"/>
      <c r="P852" s="99"/>
    </row>
    <row r="853" customHeight="1" spans="6:16">
      <c r="F853" s="92"/>
      <c r="K853" s="101"/>
      <c r="P853" s="99"/>
    </row>
    <row r="854" customHeight="1" spans="6:16">
      <c r="F854" s="92"/>
      <c r="K854" s="101"/>
      <c r="P854" s="99"/>
    </row>
    <row r="855" customHeight="1" spans="6:16">
      <c r="F855" s="92"/>
      <c r="K855" s="101"/>
      <c r="P855" s="99"/>
    </row>
    <row r="856" customHeight="1" spans="11:16">
      <c r="K856" s="101"/>
      <c r="P856" s="99"/>
    </row>
    <row r="857" customHeight="1" spans="11:16">
      <c r="K857" s="101"/>
      <c r="P857" s="99"/>
    </row>
    <row r="858" customHeight="1" spans="11:16">
      <c r="K858" s="101"/>
      <c r="P858" s="99"/>
    </row>
    <row r="859" customHeight="1" spans="11:16">
      <c r="K859" s="101"/>
      <c r="P859" s="99"/>
    </row>
    <row r="860" customHeight="1" spans="11:16">
      <c r="K860" s="101"/>
      <c r="P860" s="99"/>
    </row>
    <row r="861" customHeight="1" spans="11:16">
      <c r="K861" s="101"/>
      <c r="P861" s="99"/>
    </row>
    <row r="862" customHeight="1" spans="11:16">
      <c r="K862" s="101"/>
      <c r="P862" s="99"/>
    </row>
    <row r="863" customHeight="1" spans="11:16">
      <c r="K863" s="101"/>
      <c r="P863" s="99"/>
    </row>
    <row r="864" customHeight="1" spans="11:16">
      <c r="K864" s="101"/>
      <c r="P864" s="99"/>
    </row>
    <row r="865" customHeight="1" spans="11:16">
      <c r="K865" s="101"/>
      <c r="P865" s="99"/>
    </row>
    <row r="866" customHeight="1" spans="11:16">
      <c r="K866" s="101"/>
      <c r="P866" s="99"/>
    </row>
    <row r="867" customHeight="1" spans="11:16">
      <c r="K867" s="101"/>
      <c r="P867" s="99"/>
    </row>
    <row r="868" customHeight="1" spans="11:16">
      <c r="K868" s="101"/>
      <c r="P868" s="99"/>
    </row>
    <row r="869" customHeight="1" spans="11:16">
      <c r="K869" s="101"/>
      <c r="P869" s="99"/>
    </row>
    <row r="870" customHeight="1" spans="11:16">
      <c r="K870" s="101"/>
      <c r="P870" s="99"/>
    </row>
    <row r="871" customHeight="1" spans="11:16">
      <c r="K871" s="101"/>
      <c r="P871" s="99"/>
    </row>
    <row r="872" customHeight="1" spans="11:16">
      <c r="K872" s="101"/>
      <c r="P872" s="99"/>
    </row>
    <row r="873" customHeight="1" spans="11:16">
      <c r="K873" s="101"/>
      <c r="P873" s="99"/>
    </row>
    <row r="874" customHeight="1" spans="11:16">
      <c r="K874" s="101"/>
      <c r="P874" s="99"/>
    </row>
    <row r="875" customHeight="1" spans="11:16">
      <c r="K875" s="101"/>
      <c r="P875" s="99"/>
    </row>
    <row r="876" customHeight="1" spans="11:16">
      <c r="K876" s="101"/>
      <c r="P876" s="99"/>
    </row>
    <row r="877" customHeight="1" spans="11:16">
      <c r="K877" s="101"/>
      <c r="P877" s="99"/>
    </row>
    <row r="878" customHeight="1" spans="11:16">
      <c r="K878" s="101"/>
      <c r="P878" s="99"/>
    </row>
    <row r="879" customHeight="1" spans="11:16">
      <c r="K879" s="101"/>
      <c r="P879" s="99"/>
    </row>
    <row r="880" customHeight="1" spans="11:16">
      <c r="K880" s="101"/>
      <c r="P880" s="99"/>
    </row>
    <row r="881" customHeight="1" spans="11:16">
      <c r="K881" s="101"/>
      <c r="P881" s="99"/>
    </row>
    <row r="882" customHeight="1" spans="11:16">
      <c r="K882" s="101"/>
      <c r="P882" s="99"/>
    </row>
    <row r="883" customHeight="1" spans="11:16">
      <c r="K883" s="101"/>
      <c r="P883" s="99"/>
    </row>
    <row r="884" customHeight="1" spans="11:16">
      <c r="K884" s="101"/>
      <c r="P884" s="99"/>
    </row>
    <row r="885" customHeight="1" spans="11:16">
      <c r="K885" s="101"/>
      <c r="P885" s="99"/>
    </row>
    <row r="886" customHeight="1" spans="11:16">
      <c r="K886" s="101"/>
      <c r="P886" s="99"/>
    </row>
    <row r="887" customHeight="1" spans="11:16">
      <c r="K887" s="101"/>
      <c r="P887" s="99"/>
    </row>
    <row r="888" customHeight="1" spans="11:16">
      <c r="K888" s="101"/>
      <c r="P888" s="99"/>
    </row>
    <row r="889" customHeight="1" spans="11:16">
      <c r="K889" s="101"/>
      <c r="P889" s="99"/>
    </row>
    <row r="890" customHeight="1" spans="11:16">
      <c r="K890" s="101"/>
      <c r="P890" s="99"/>
    </row>
    <row r="891" customHeight="1" spans="11:16">
      <c r="K891" s="101"/>
      <c r="P891" s="99"/>
    </row>
    <row r="892" customHeight="1" spans="11:16">
      <c r="K892" s="101"/>
      <c r="P892" s="99"/>
    </row>
    <row r="893" customHeight="1" spans="11:16">
      <c r="K893" s="101"/>
      <c r="P893" s="99"/>
    </row>
    <row r="894" customHeight="1" spans="11:16">
      <c r="K894" s="101"/>
      <c r="P894" s="99"/>
    </row>
    <row r="895" customHeight="1" spans="11:16">
      <c r="K895" s="101"/>
      <c r="P895" s="99"/>
    </row>
    <row r="896" customHeight="1" spans="11:16">
      <c r="K896" s="101"/>
      <c r="P896" s="99"/>
    </row>
    <row r="897" customHeight="1" spans="11:16">
      <c r="K897" s="101"/>
      <c r="P897" s="99"/>
    </row>
    <row r="898" customHeight="1" spans="11:16">
      <c r="K898" s="101"/>
      <c r="P898" s="99"/>
    </row>
    <row r="899" customHeight="1" spans="11:16">
      <c r="K899" s="101"/>
      <c r="P899" s="99"/>
    </row>
    <row r="900" customHeight="1" spans="11:16">
      <c r="K900" s="101"/>
      <c r="P900" s="99"/>
    </row>
    <row r="901" customHeight="1" spans="11:16">
      <c r="K901" s="101"/>
      <c r="P901" s="99"/>
    </row>
    <row r="902" customHeight="1" spans="11:16">
      <c r="K902" s="101"/>
      <c r="P902" s="99"/>
    </row>
    <row r="903" customHeight="1" spans="11:16">
      <c r="K903" s="101"/>
      <c r="P903" s="99"/>
    </row>
    <row r="904" customHeight="1" spans="11:16">
      <c r="K904" s="101"/>
      <c r="P904" s="99"/>
    </row>
    <row r="905" customHeight="1" spans="11:16">
      <c r="K905" s="101"/>
      <c r="P905" s="99"/>
    </row>
    <row r="906" customHeight="1" spans="11:16">
      <c r="K906" s="101"/>
      <c r="P906" s="99"/>
    </row>
    <row r="907" customHeight="1" spans="11:16">
      <c r="K907" s="101"/>
      <c r="P907" s="99"/>
    </row>
    <row r="908" customHeight="1" spans="11:16">
      <c r="K908" s="101"/>
      <c r="P908" s="99"/>
    </row>
    <row r="909" customHeight="1" spans="11:16">
      <c r="K909" s="101"/>
      <c r="P909" s="99"/>
    </row>
    <row r="910" customHeight="1" spans="11:16">
      <c r="K910" s="101"/>
      <c r="P910" s="99"/>
    </row>
    <row r="911" customHeight="1" spans="11:16">
      <c r="K911" s="101"/>
      <c r="P911" s="99"/>
    </row>
    <row r="912" customHeight="1" spans="11:11">
      <c r="K912" s="101"/>
    </row>
    <row r="913" customHeight="1" spans="11:11">
      <c r="K913" s="101"/>
    </row>
    <row r="914" customHeight="1" spans="11:11">
      <c r="K914" s="101"/>
    </row>
    <row r="915" customHeight="1" spans="11:11">
      <c r="K915" s="101"/>
    </row>
    <row r="916" customHeight="1" spans="11:11">
      <c r="K916" s="101"/>
    </row>
    <row r="917" customHeight="1" spans="11:11">
      <c r="K917" s="101"/>
    </row>
    <row r="918" customHeight="1" spans="11:11">
      <c r="K918" s="101"/>
    </row>
    <row r="919" customHeight="1" spans="11:11">
      <c r="K919" s="101"/>
    </row>
    <row r="920" customHeight="1" spans="11:11">
      <c r="K920" s="101"/>
    </row>
    <row r="921" customHeight="1" spans="11:11">
      <c r="K921" s="101"/>
    </row>
    <row r="922" customHeight="1" spans="11:11">
      <c r="K922" s="101"/>
    </row>
    <row r="923" customHeight="1" spans="11:11">
      <c r="K923" s="101"/>
    </row>
    <row r="924" customHeight="1" spans="11:11">
      <c r="K924" s="101"/>
    </row>
    <row r="925" customHeight="1" spans="11:11">
      <c r="K925" s="101"/>
    </row>
    <row r="926" customHeight="1" spans="11:11">
      <c r="K926" s="101"/>
    </row>
    <row r="927" customHeight="1" spans="11:11">
      <c r="K927" s="101"/>
    </row>
    <row r="928" customHeight="1" spans="11:11">
      <c r="K928" s="101"/>
    </row>
    <row r="929" customHeight="1" spans="11:11">
      <c r="K929" s="101"/>
    </row>
    <row r="930" customHeight="1" spans="11:11">
      <c r="K930" s="101"/>
    </row>
    <row r="931" customHeight="1" spans="11:11">
      <c r="K931" s="101"/>
    </row>
    <row r="932" customHeight="1" spans="11:11">
      <c r="K932" s="101"/>
    </row>
    <row r="933" customHeight="1" spans="11:11">
      <c r="K933" s="101"/>
    </row>
    <row r="934" customHeight="1" spans="11:11">
      <c r="K934" s="101"/>
    </row>
    <row r="935" customHeight="1" spans="11:11">
      <c r="K935" s="101"/>
    </row>
    <row r="936" customHeight="1" spans="11:11">
      <c r="K936" s="101"/>
    </row>
    <row r="937" customHeight="1" spans="11:11">
      <c r="K937" s="101"/>
    </row>
    <row r="938" customHeight="1" spans="11:11">
      <c r="K938" s="101"/>
    </row>
    <row r="939" customHeight="1" spans="11:11">
      <c r="K939" s="101"/>
    </row>
    <row r="940" customHeight="1" spans="11:11">
      <c r="K940" s="101"/>
    </row>
    <row r="941" customHeight="1" spans="11:11">
      <c r="K941" s="101"/>
    </row>
    <row r="942" customHeight="1" spans="11:11">
      <c r="K942" s="101"/>
    </row>
    <row r="943" customHeight="1" spans="11:11">
      <c r="K943" s="101"/>
    </row>
    <row r="944" customHeight="1" spans="11:11">
      <c r="K944" s="101"/>
    </row>
    <row r="945" customHeight="1" spans="11:11">
      <c r="K945" s="101"/>
    </row>
    <row r="946" customHeight="1" spans="11:11">
      <c r="K946" s="101"/>
    </row>
    <row r="947" customHeight="1" spans="11:11">
      <c r="K947" s="101"/>
    </row>
    <row r="948" customHeight="1" spans="11:11">
      <c r="K948" s="101"/>
    </row>
    <row r="949" customHeight="1" spans="11:11">
      <c r="K949" s="101"/>
    </row>
    <row r="950" customHeight="1" spans="11:11">
      <c r="K950" s="101"/>
    </row>
    <row r="951" customHeight="1" spans="11:11">
      <c r="K951" s="101"/>
    </row>
    <row r="952" customHeight="1" spans="11:11">
      <c r="K952" s="101"/>
    </row>
    <row r="953" customHeight="1" spans="11:11">
      <c r="K953" s="101"/>
    </row>
    <row r="954" customHeight="1" spans="11:11">
      <c r="K954" s="101"/>
    </row>
    <row r="955" customHeight="1" spans="11:11">
      <c r="K955" s="101"/>
    </row>
    <row r="956" customHeight="1" spans="11:11">
      <c r="K956" s="101"/>
    </row>
    <row r="957" customHeight="1" spans="11:11">
      <c r="K957" s="101"/>
    </row>
    <row r="958" customHeight="1" spans="11:11">
      <c r="K958" s="101"/>
    </row>
    <row r="959" customHeight="1" spans="11:11">
      <c r="K959" s="101"/>
    </row>
    <row r="960" customHeight="1" spans="11:11">
      <c r="K960" s="101"/>
    </row>
    <row r="961" customHeight="1" spans="11:11">
      <c r="K961" s="101"/>
    </row>
    <row r="962" customHeight="1" spans="11:11">
      <c r="K962" s="101"/>
    </row>
    <row r="963" customHeight="1" spans="11:11">
      <c r="K963" s="101"/>
    </row>
    <row r="964" customHeight="1" spans="11:11">
      <c r="K964" s="101"/>
    </row>
    <row r="965" customHeight="1" spans="11:11">
      <c r="K965" s="101"/>
    </row>
    <row r="966" customHeight="1" spans="11:11">
      <c r="K966" s="101"/>
    </row>
    <row r="967" customHeight="1" spans="11:11">
      <c r="K967" s="101"/>
    </row>
    <row r="968" customHeight="1" spans="11:11">
      <c r="K968" s="101"/>
    </row>
    <row r="969" customHeight="1" spans="11:11">
      <c r="K969" s="101"/>
    </row>
    <row r="970" customHeight="1" spans="11:11">
      <c r="K970" s="101"/>
    </row>
    <row r="971" customHeight="1" spans="11:11">
      <c r="K971" s="101"/>
    </row>
    <row r="972" customHeight="1" spans="11:11">
      <c r="K972" s="101"/>
    </row>
    <row r="973" customHeight="1" spans="11:11">
      <c r="K973" s="101"/>
    </row>
    <row r="974" customHeight="1" spans="11:11">
      <c r="K974" s="101"/>
    </row>
    <row r="975" customHeight="1" spans="11:11">
      <c r="K975" s="101"/>
    </row>
    <row r="976" customHeight="1" spans="11:11">
      <c r="K976" s="101"/>
    </row>
    <row r="977" customHeight="1" spans="11:11">
      <c r="K977" s="101"/>
    </row>
    <row r="978" customHeight="1" spans="11:11">
      <c r="K978" s="101"/>
    </row>
    <row r="979" customHeight="1" spans="11:11">
      <c r="K979" s="101"/>
    </row>
    <row r="980" customHeight="1" spans="11:11">
      <c r="K980" s="101"/>
    </row>
    <row r="981" customHeight="1" spans="11:11">
      <c r="K981" s="101"/>
    </row>
    <row r="982" customHeight="1" spans="11:11">
      <c r="K982" s="101"/>
    </row>
    <row r="983" customHeight="1" spans="11:11">
      <c r="K983" s="101"/>
    </row>
    <row r="984" customHeight="1" spans="11:11">
      <c r="K984" s="101"/>
    </row>
    <row r="985" customHeight="1" spans="11:11">
      <c r="K985" s="101"/>
    </row>
    <row r="986" customHeight="1" spans="11:11">
      <c r="K986" s="101"/>
    </row>
    <row r="987" customHeight="1" spans="11:11">
      <c r="K987" s="101"/>
    </row>
    <row r="988" customHeight="1" spans="11:11">
      <c r="K988" s="101"/>
    </row>
    <row r="989" customHeight="1" spans="11:11">
      <c r="K989" s="101"/>
    </row>
    <row r="990" customHeight="1" spans="11:11">
      <c r="K990" s="101"/>
    </row>
    <row r="991" customHeight="1" spans="11:11">
      <c r="K991" s="101"/>
    </row>
    <row r="992" customHeight="1" spans="11:11">
      <c r="K992" s="101"/>
    </row>
    <row r="993" customHeight="1" spans="11:11">
      <c r="K993" s="101"/>
    </row>
    <row r="994" customHeight="1" spans="11:11">
      <c r="K994" s="101"/>
    </row>
    <row r="995" customHeight="1" spans="11:11">
      <c r="K995" s="101"/>
    </row>
    <row r="996" customHeight="1" spans="11:11">
      <c r="K996" s="101"/>
    </row>
    <row r="997" customHeight="1" spans="11:11">
      <c r="K997" s="101"/>
    </row>
    <row r="998" customHeight="1" spans="11:11">
      <c r="K998" s="101"/>
    </row>
    <row r="999" customHeight="1" spans="11:11">
      <c r="K999" s="101"/>
    </row>
    <row r="1000" customHeight="1" spans="11:11">
      <c r="K1000" s="101"/>
    </row>
    <row r="1001" customHeight="1" spans="11:11">
      <c r="K1001" s="101"/>
    </row>
    <row r="1002" customHeight="1" spans="11:11">
      <c r="K1002" s="101"/>
    </row>
    <row r="1003" customHeight="1" spans="11:11">
      <c r="K1003" s="101"/>
    </row>
    <row r="1004" customHeight="1" spans="11:11">
      <c r="K1004" s="101"/>
    </row>
    <row r="1005" customHeight="1" spans="11:11">
      <c r="K1005" s="101"/>
    </row>
    <row r="1006" customHeight="1" spans="11:11">
      <c r="K1006" s="101"/>
    </row>
    <row r="1007" customHeight="1" spans="11:11">
      <c r="K1007" s="101"/>
    </row>
    <row r="1008" customHeight="1" spans="11:11">
      <c r="K1008" s="101"/>
    </row>
    <row r="1009" customHeight="1" spans="11:11">
      <c r="K1009" s="101"/>
    </row>
    <row r="1010" customHeight="1" spans="11:11">
      <c r="K1010" s="101"/>
    </row>
    <row r="1011" customHeight="1" spans="11:11">
      <c r="K1011" s="101"/>
    </row>
    <row r="1012" customHeight="1" spans="11:11">
      <c r="K1012" s="101"/>
    </row>
    <row r="1013" customHeight="1" spans="11:11">
      <c r="K1013" s="101"/>
    </row>
    <row r="1014" customHeight="1" spans="11:11">
      <c r="K1014" s="101"/>
    </row>
    <row r="1015" customHeight="1" spans="11:11">
      <c r="K1015" s="101"/>
    </row>
    <row r="1016" customHeight="1" spans="11:11">
      <c r="K1016" s="101"/>
    </row>
    <row r="1017" customHeight="1" spans="11:11">
      <c r="K1017" s="101"/>
    </row>
    <row r="1018" customHeight="1" spans="11:11">
      <c r="K1018" s="101"/>
    </row>
    <row r="1019" customHeight="1" spans="11:11">
      <c r="K1019" s="101"/>
    </row>
    <row r="1020" customHeight="1" spans="11:11">
      <c r="K1020" s="101"/>
    </row>
    <row r="1021" customHeight="1" spans="11:11">
      <c r="K1021" s="101"/>
    </row>
    <row r="1022" customHeight="1" spans="11:11">
      <c r="K1022" s="101"/>
    </row>
    <row r="1023" customHeight="1" spans="11:11">
      <c r="K1023" s="101"/>
    </row>
    <row r="1024" customHeight="1" spans="11:11">
      <c r="K1024" s="101"/>
    </row>
    <row r="1025" customHeight="1" spans="11:11">
      <c r="K1025" s="101"/>
    </row>
    <row r="1026" customHeight="1" spans="11:11">
      <c r="K1026" s="101"/>
    </row>
    <row r="1027" customHeight="1" spans="11:11">
      <c r="K1027" s="101"/>
    </row>
    <row r="1028" customHeight="1" spans="11:11">
      <c r="K1028" s="101"/>
    </row>
    <row r="1029" customHeight="1" spans="11:11">
      <c r="K1029" s="101"/>
    </row>
    <row r="1030" customHeight="1" spans="11:11">
      <c r="K1030" s="101"/>
    </row>
    <row r="1031" customHeight="1" spans="11:11">
      <c r="K1031" s="101"/>
    </row>
    <row r="1032" customHeight="1" spans="11:11">
      <c r="K1032" s="101"/>
    </row>
    <row r="1033" customHeight="1" spans="11:11">
      <c r="K1033" s="101"/>
    </row>
    <row r="1034" customHeight="1" spans="11:11">
      <c r="K1034" s="101"/>
    </row>
    <row r="1035" customHeight="1" spans="11:11">
      <c r="K1035" s="101"/>
    </row>
    <row r="1036" customHeight="1" spans="11:11">
      <c r="K1036" s="101"/>
    </row>
    <row r="1037" customHeight="1" spans="11:11">
      <c r="K1037" s="101"/>
    </row>
    <row r="1038" customHeight="1" spans="11:11">
      <c r="K1038" s="101"/>
    </row>
    <row r="1039" customHeight="1" spans="11:11">
      <c r="K1039" s="101"/>
    </row>
    <row r="1040" customHeight="1" spans="11:11">
      <c r="K1040" s="101"/>
    </row>
    <row r="1041" customHeight="1" spans="11:11">
      <c r="K1041" s="101"/>
    </row>
    <row r="1042" customHeight="1" spans="11:11">
      <c r="K1042" s="101"/>
    </row>
    <row r="1043" customHeight="1" spans="11:11">
      <c r="K1043" s="101"/>
    </row>
    <row r="1044" customHeight="1" spans="11:11">
      <c r="K1044" s="101"/>
    </row>
    <row r="1045" customHeight="1" spans="11:11">
      <c r="K1045" s="101"/>
    </row>
    <row r="1046" customHeight="1" spans="11:11">
      <c r="K1046" s="101"/>
    </row>
    <row r="1047" customHeight="1" spans="11:11">
      <c r="K1047" s="101"/>
    </row>
    <row r="1048" customHeight="1" spans="11:11">
      <c r="K1048" s="101"/>
    </row>
    <row r="1049" customHeight="1" spans="11:11">
      <c r="K1049" s="101"/>
    </row>
    <row r="1050" customHeight="1" spans="11:11">
      <c r="K1050" s="101"/>
    </row>
    <row r="1051" customHeight="1" spans="11:11">
      <c r="K1051" s="101"/>
    </row>
    <row r="1052" customHeight="1" spans="11:11">
      <c r="K1052" s="101"/>
    </row>
    <row r="1053" customHeight="1" spans="11:11">
      <c r="K1053" s="101"/>
    </row>
    <row r="1054" customHeight="1" spans="11:11">
      <c r="K1054" s="101"/>
    </row>
    <row r="1055" customHeight="1" spans="11:11">
      <c r="K1055" s="101"/>
    </row>
    <row r="1056" customHeight="1" spans="11:11">
      <c r="K1056" s="101"/>
    </row>
    <row r="1057" customHeight="1" spans="11:11">
      <c r="K1057" s="101"/>
    </row>
    <row r="1058" customHeight="1" spans="11:11">
      <c r="K1058" s="101"/>
    </row>
    <row r="1059" customHeight="1" spans="11:11">
      <c r="K1059" s="101"/>
    </row>
    <row r="1060" customHeight="1" spans="11:11">
      <c r="K1060" s="101"/>
    </row>
    <row r="1061" customHeight="1" spans="11:11">
      <c r="K1061" s="101"/>
    </row>
    <row r="1062" customHeight="1" spans="11:11">
      <c r="K1062" s="101"/>
    </row>
    <row r="1063" customHeight="1" spans="11:11">
      <c r="K1063" s="101"/>
    </row>
    <row r="1064" customHeight="1" spans="11:11">
      <c r="K1064" s="101"/>
    </row>
    <row r="1065" customHeight="1" spans="11:11">
      <c r="K1065" s="101"/>
    </row>
    <row r="1066" customHeight="1" spans="11:11">
      <c r="K1066" s="101"/>
    </row>
    <row r="1067" customHeight="1" spans="11:11">
      <c r="K1067" s="101"/>
    </row>
    <row r="1068" customHeight="1" spans="11:11">
      <c r="K1068" s="101"/>
    </row>
    <row r="1069" customHeight="1" spans="11:11">
      <c r="K1069" s="101"/>
    </row>
    <row r="1070" customHeight="1" spans="11:11">
      <c r="K1070" s="101"/>
    </row>
    <row r="1071" customHeight="1" spans="11:11">
      <c r="K1071" s="101"/>
    </row>
    <row r="1072" customHeight="1" spans="11:11">
      <c r="K1072" s="101"/>
    </row>
    <row r="1073" customHeight="1" spans="11:11">
      <c r="K1073" s="101"/>
    </row>
    <row r="1074" customHeight="1" spans="11:11">
      <c r="K1074" s="101"/>
    </row>
    <row r="1075" customHeight="1" spans="11:11">
      <c r="K1075" s="101"/>
    </row>
    <row r="1076" customHeight="1" spans="11:11">
      <c r="K1076" s="101"/>
    </row>
    <row r="1077" customHeight="1" spans="11:11">
      <c r="K1077" s="101"/>
    </row>
    <row r="1078" customHeight="1" spans="11:11">
      <c r="K1078" s="101"/>
    </row>
    <row r="1079" customHeight="1" spans="11:11">
      <c r="K1079" s="101"/>
    </row>
    <row r="1080" customHeight="1" spans="11:11">
      <c r="K1080" s="101"/>
    </row>
    <row r="1081" customHeight="1" spans="11:11">
      <c r="K1081" s="101"/>
    </row>
    <row r="1082" customHeight="1" spans="11:11">
      <c r="K1082" s="101"/>
    </row>
    <row r="1083" customHeight="1" spans="11:11">
      <c r="K1083" s="101"/>
    </row>
    <row r="1084" customHeight="1" spans="11:11">
      <c r="K1084" s="101"/>
    </row>
    <row r="1085" customHeight="1" spans="11:11">
      <c r="K1085" s="101"/>
    </row>
    <row r="1086" customHeight="1" spans="11:11">
      <c r="K1086" s="101"/>
    </row>
    <row r="1087" customHeight="1" spans="11:11">
      <c r="K1087" s="101"/>
    </row>
    <row r="1088" customHeight="1" spans="11:11">
      <c r="K1088" s="101"/>
    </row>
    <row r="1089" customHeight="1" spans="11:11">
      <c r="K1089" s="101"/>
    </row>
    <row r="1090" customHeight="1" spans="11:11">
      <c r="K1090" s="101"/>
    </row>
    <row r="1091" customHeight="1" spans="11:11">
      <c r="K1091" s="101"/>
    </row>
    <row r="1092" customHeight="1" spans="11:11">
      <c r="K1092" s="101"/>
    </row>
    <row r="1093" customHeight="1" spans="11:11">
      <c r="K1093" s="101"/>
    </row>
    <row r="1094" customHeight="1" spans="11:11">
      <c r="K1094" s="101"/>
    </row>
    <row r="1095" customHeight="1" spans="11:11">
      <c r="K1095" s="101"/>
    </row>
    <row r="1096" customHeight="1" spans="11:11">
      <c r="K1096" s="101"/>
    </row>
    <row r="1097" customHeight="1" spans="11:11">
      <c r="K1097" s="101"/>
    </row>
    <row r="1098" customHeight="1" spans="11:11">
      <c r="K1098" s="101"/>
    </row>
    <row r="1099" customHeight="1" spans="11:11">
      <c r="K1099" s="101"/>
    </row>
    <row r="1100" customHeight="1" spans="11:11">
      <c r="K1100" s="101"/>
    </row>
    <row r="1101" customHeight="1" spans="11:11">
      <c r="K1101" s="101"/>
    </row>
    <row r="1102" customHeight="1" spans="11:11">
      <c r="K1102" s="101"/>
    </row>
    <row r="1103" customHeight="1" spans="11:11">
      <c r="K1103" s="101"/>
    </row>
    <row r="1104" customHeight="1" spans="11:11">
      <c r="K1104" s="101"/>
    </row>
    <row r="1105" customHeight="1" spans="11:11">
      <c r="K1105" s="101"/>
    </row>
    <row r="1106" customHeight="1" spans="11:11">
      <c r="K1106" s="101"/>
    </row>
    <row r="1107" customHeight="1" spans="11:11">
      <c r="K1107" s="101"/>
    </row>
    <row r="1108" customHeight="1" spans="11:11">
      <c r="K1108" s="101"/>
    </row>
    <row r="1109" customHeight="1" spans="11:11">
      <c r="K1109" s="101"/>
    </row>
    <row r="1110" customHeight="1" spans="11:11">
      <c r="K1110" s="101"/>
    </row>
    <row r="1111" customHeight="1" spans="11:11">
      <c r="K1111" s="101"/>
    </row>
    <row r="1112" customHeight="1" spans="11:11">
      <c r="K1112" s="101"/>
    </row>
    <row r="1113" customHeight="1" spans="11:11">
      <c r="K1113" s="101"/>
    </row>
    <row r="1114" customHeight="1" spans="11:11">
      <c r="K1114" s="101"/>
    </row>
    <row r="1115" customHeight="1" spans="11:11">
      <c r="K1115" s="101"/>
    </row>
    <row r="1116" customHeight="1" spans="11:11">
      <c r="K1116" s="101"/>
    </row>
    <row r="1117" customHeight="1" spans="11:11">
      <c r="K1117" s="101"/>
    </row>
    <row r="1118" customHeight="1" spans="11:11">
      <c r="K1118" s="101"/>
    </row>
    <row r="1119" customHeight="1" spans="11:11">
      <c r="K1119" s="101"/>
    </row>
    <row r="1120" customHeight="1" spans="11:11">
      <c r="K1120" s="101"/>
    </row>
    <row r="1121" customHeight="1" spans="11:11">
      <c r="K1121" s="101"/>
    </row>
    <row r="1122" customHeight="1" spans="11:11">
      <c r="K1122" s="101"/>
    </row>
    <row r="1123" customHeight="1" spans="11:11">
      <c r="K1123" s="101"/>
    </row>
    <row r="1124" customHeight="1" spans="11:11">
      <c r="K1124" s="101"/>
    </row>
    <row r="1125" customHeight="1" spans="11:11">
      <c r="K1125" s="101"/>
    </row>
    <row r="1126" customHeight="1" spans="11:11">
      <c r="K1126" s="101"/>
    </row>
    <row r="1127" customHeight="1" spans="11:11">
      <c r="K1127" s="101"/>
    </row>
    <row r="1128" customHeight="1" spans="11:11">
      <c r="K1128" s="101"/>
    </row>
    <row r="1129" customHeight="1" spans="11:11">
      <c r="K1129" s="101"/>
    </row>
    <row r="1130" customHeight="1" spans="11:11">
      <c r="K1130" s="101"/>
    </row>
    <row r="1131" customHeight="1" spans="11:11">
      <c r="K1131" s="101"/>
    </row>
    <row r="1132" customHeight="1" spans="11:11">
      <c r="K1132" s="101"/>
    </row>
    <row r="1133" customHeight="1" spans="11:11">
      <c r="K1133" s="101"/>
    </row>
    <row r="1134" customHeight="1" spans="11:11">
      <c r="K1134" s="101"/>
    </row>
    <row r="1135" customHeight="1" spans="11:11">
      <c r="K1135" s="101"/>
    </row>
    <row r="1136" customHeight="1" spans="11:11">
      <c r="K1136" s="101"/>
    </row>
    <row r="1137" customHeight="1" spans="11:11">
      <c r="K1137" s="101"/>
    </row>
    <row r="1138" customHeight="1" spans="11:11">
      <c r="K1138" s="101"/>
    </row>
    <row r="1139" customHeight="1" spans="11:11">
      <c r="K1139" s="101"/>
    </row>
    <row r="1140" customHeight="1" spans="11:11">
      <c r="K1140" s="101"/>
    </row>
    <row r="1141" customHeight="1" spans="11:11">
      <c r="K1141" s="101"/>
    </row>
    <row r="1142" customHeight="1" spans="11:11">
      <c r="K1142" s="101"/>
    </row>
    <row r="1143" customHeight="1" spans="11:11">
      <c r="K1143" s="101"/>
    </row>
    <row r="1144" customHeight="1" spans="11:11">
      <c r="K1144" s="101"/>
    </row>
    <row r="1145" customHeight="1" spans="11:11">
      <c r="K1145" s="101"/>
    </row>
    <row r="1146" customHeight="1" spans="11:11">
      <c r="K1146" s="101"/>
    </row>
    <row r="1147" customHeight="1" spans="11:11">
      <c r="K1147" s="101"/>
    </row>
    <row r="1148" customHeight="1" spans="11:11">
      <c r="K1148" s="101"/>
    </row>
    <row r="1149" customHeight="1" spans="11:11">
      <c r="K1149" s="101"/>
    </row>
    <row r="1150" customHeight="1" spans="11:11">
      <c r="K1150" s="101"/>
    </row>
    <row r="1151" customHeight="1" spans="11:11">
      <c r="K1151" s="101"/>
    </row>
    <row r="1152" customHeight="1" spans="11:11">
      <c r="K1152" s="101"/>
    </row>
    <row r="1153" customHeight="1" spans="11:11">
      <c r="K1153" s="101"/>
    </row>
    <row r="1154" customHeight="1" spans="11:11">
      <c r="K1154" s="101"/>
    </row>
    <row r="1155" customHeight="1" spans="11:11">
      <c r="K1155" s="101"/>
    </row>
    <row r="1156" customHeight="1" spans="11:11">
      <c r="K1156" s="101"/>
    </row>
    <row r="1157" customHeight="1" spans="11:11">
      <c r="K1157" s="101"/>
    </row>
    <row r="1158" customHeight="1" spans="11:11">
      <c r="K1158" s="101"/>
    </row>
    <row r="1159" customHeight="1" spans="11:11">
      <c r="K1159" s="101"/>
    </row>
    <row r="1160" customHeight="1" spans="11:11">
      <c r="K1160" s="101"/>
    </row>
    <row r="1161" customHeight="1" spans="11:11">
      <c r="K1161" s="101"/>
    </row>
    <row r="1162" customHeight="1" spans="11:11">
      <c r="K1162" s="101"/>
    </row>
    <row r="1163" customHeight="1" spans="11:11">
      <c r="K1163" s="101"/>
    </row>
    <row r="1164" customHeight="1" spans="11:11">
      <c r="K1164" s="101"/>
    </row>
    <row r="1165" customHeight="1" spans="11:11">
      <c r="K1165" s="101"/>
    </row>
    <row r="1166" customHeight="1" spans="11:11">
      <c r="K1166" s="101"/>
    </row>
    <row r="1167" customHeight="1" spans="11:11">
      <c r="K1167" s="101"/>
    </row>
    <row r="1168" customHeight="1" spans="11:11">
      <c r="K1168" s="101"/>
    </row>
    <row r="1169" customHeight="1" spans="11:11">
      <c r="K1169" s="101"/>
    </row>
    <row r="1170" customHeight="1" spans="11:11">
      <c r="K1170" s="101"/>
    </row>
    <row r="1171" customHeight="1" spans="11:11">
      <c r="K1171" s="101"/>
    </row>
    <row r="1172" customHeight="1" spans="11:11">
      <c r="K1172" s="101"/>
    </row>
    <row r="1173" customHeight="1" spans="11:11">
      <c r="K1173" s="101"/>
    </row>
    <row r="1174" customHeight="1" spans="11:11">
      <c r="K1174" s="101"/>
    </row>
    <row r="1175" customHeight="1" spans="11:11">
      <c r="K1175" s="101"/>
    </row>
    <row r="1176" customHeight="1" spans="11:11">
      <c r="K1176" s="101"/>
    </row>
    <row r="1177" customHeight="1" spans="11:11">
      <c r="K1177" s="101"/>
    </row>
    <row r="1178" customHeight="1" spans="11:11">
      <c r="K1178" s="101"/>
    </row>
    <row r="1179" customHeight="1" spans="11:11">
      <c r="K1179" s="101"/>
    </row>
    <row r="1180" customHeight="1" spans="11:11">
      <c r="K1180" s="101"/>
    </row>
    <row r="1181" customHeight="1" spans="11:11">
      <c r="K1181" s="101"/>
    </row>
    <row r="1182" customHeight="1" spans="11:11">
      <c r="K1182" s="101"/>
    </row>
    <row r="1183" customHeight="1" spans="11:11">
      <c r="K1183" s="101"/>
    </row>
    <row r="1184" customHeight="1" spans="11:11">
      <c r="K1184" s="101"/>
    </row>
    <row r="1185" customHeight="1" spans="11:11">
      <c r="K1185" s="101"/>
    </row>
    <row r="1186" customHeight="1" spans="11:11">
      <c r="K1186" s="101"/>
    </row>
    <row r="1187" customHeight="1" spans="11:11">
      <c r="K1187" s="101"/>
    </row>
    <row r="1188" customHeight="1" spans="11:11">
      <c r="K1188" s="101"/>
    </row>
    <row r="1189" customHeight="1" spans="11:11">
      <c r="K1189" s="101"/>
    </row>
    <row r="1190" customHeight="1" spans="11:11">
      <c r="K1190" s="101"/>
    </row>
    <row r="1191" customHeight="1" spans="11:11">
      <c r="K1191" s="101"/>
    </row>
    <row r="1192" customHeight="1" spans="11:11">
      <c r="K1192" s="101"/>
    </row>
    <row r="1193" customHeight="1" spans="11:11">
      <c r="K1193" s="101"/>
    </row>
    <row r="1194" customHeight="1" spans="11:11">
      <c r="K1194" s="101"/>
    </row>
    <row r="1195" customHeight="1" spans="11:11">
      <c r="K1195" s="101"/>
    </row>
    <row r="1196" customHeight="1" spans="11:11">
      <c r="K1196" s="101"/>
    </row>
    <row r="1197" customHeight="1" spans="11:11">
      <c r="K1197" s="101"/>
    </row>
    <row r="1198" customHeight="1" spans="11:11">
      <c r="K1198" s="101"/>
    </row>
    <row r="1199" customHeight="1" spans="11:11">
      <c r="K1199" s="101"/>
    </row>
    <row r="1200" customHeight="1" spans="11:11">
      <c r="K1200" s="101"/>
    </row>
    <row r="1201" customHeight="1" spans="11:11">
      <c r="K1201" s="101"/>
    </row>
    <row r="1202" customHeight="1" spans="11:11">
      <c r="K1202" s="101"/>
    </row>
    <row r="1203" customHeight="1" spans="11:11">
      <c r="K1203" s="101"/>
    </row>
    <row r="1204" customHeight="1" spans="11:11">
      <c r="K1204" s="101"/>
    </row>
    <row r="1205" customHeight="1" spans="11:11">
      <c r="K1205" s="101"/>
    </row>
    <row r="1206" customHeight="1" spans="11:11">
      <c r="K1206" s="101"/>
    </row>
    <row r="1207" customHeight="1" spans="11:11">
      <c r="K1207" s="101"/>
    </row>
    <row r="1208" customHeight="1" spans="11:11">
      <c r="K1208" s="101"/>
    </row>
    <row r="1209" customHeight="1" spans="11:11">
      <c r="K1209" s="101"/>
    </row>
    <row r="1210" customHeight="1" spans="11:11">
      <c r="K1210" s="101"/>
    </row>
    <row r="1211" customHeight="1" spans="11:11">
      <c r="K1211" s="101"/>
    </row>
    <row r="1212" customHeight="1" spans="11:11">
      <c r="K1212" s="101"/>
    </row>
    <row r="1213" customHeight="1" spans="11:11">
      <c r="K1213" s="101"/>
    </row>
    <row r="1214" customHeight="1" spans="11:11">
      <c r="K1214" s="101"/>
    </row>
    <row r="1215" customHeight="1" spans="11:11">
      <c r="K1215" s="101"/>
    </row>
    <row r="1216" customHeight="1" spans="11:11">
      <c r="K1216" s="101"/>
    </row>
    <row r="1217" customHeight="1" spans="11:11">
      <c r="K1217" s="101"/>
    </row>
    <row r="1218" customHeight="1" spans="11:11">
      <c r="K1218" s="101"/>
    </row>
    <row r="1219" customHeight="1" spans="11:11">
      <c r="K1219" s="101"/>
    </row>
    <row r="1220" customHeight="1" spans="11:11">
      <c r="K1220" s="101"/>
    </row>
    <row r="1221" customHeight="1" spans="11:11">
      <c r="K1221" s="101"/>
    </row>
    <row r="1222" customHeight="1" spans="11:11">
      <c r="K1222" s="101"/>
    </row>
    <row r="1223" customHeight="1" spans="11:11">
      <c r="K1223" s="101"/>
    </row>
    <row r="1224" customHeight="1" spans="11:11">
      <c r="K1224" s="101"/>
    </row>
    <row r="1225" customHeight="1" spans="11:11">
      <c r="K1225" s="101"/>
    </row>
    <row r="1226" customHeight="1" spans="11:11">
      <c r="K1226" s="101"/>
    </row>
    <row r="1227" customHeight="1" spans="11:11">
      <c r="K1227" s="101"/>
    </row>
    <row r="1228" customHeight="1" spans="11:11">
      <c r="K1228" s="101"/>
    </row>
    <row r="1229" customHeight="1" spans="11:11">
      <c r="K1229" s="101"/>
    </row>
    <row r="1230" customHeight="1" spans="11:11">
      <c r="K1230" s="101"/>
    </row>
    <row r="1231" customHeight="1" spans="11:11">
      <c r="K1231" s="101"/>
    </row>
    <row r="1232" customHeight="1" spans="11:11">
      <c r="K1232" s="101"/>
    </row>
    <row r="1233" customHeight="1" spans="11:11">
      <c r="K1233" s="101"/>
    </row>
    <row r="1234" customHeight="1" spans="11:11">
      <c r="K1234" s="101"/>
    </row>
    <row r="1235" customHeight="1" spans="11:11">
      <c r="K1235" s="101"/>
    </row>
    <row r="1236" customHeight="1" spans="11:11">
      <c r="K1236" s="101"/>
    </row>
    <row r="1237" customHeight="1" spans="11:11">
      <c r="K1237" s="101"/>
    </row>
    <row r="1238" customHeight="1" spans="11:11">
      <c r="K1238" s="101"/>
    </row>
    <row r="1239" customHeight="1" spans="11:11">
      <c r="K1239" s="101"/>
    </row>
    <row r="1240" customHeight="1" spans="11:11">
      <c r="K1240" s="101"/>
    </row>
    <row r="1241" customHeight="1" spans="11:11">
      <c r="K1241" s="101"/>
    </row>
    <row r="1242" customHeight="1" spans="11:11">
      <c r="K1242" s="101"/>
    </row>
    <row r="1243" customHeight="1" spans="11:11">
      <c r="K1243" s="101"/>
    </row>
    <row r="1244" customHeight="1" spans="11:11">
      <c r="K1244" s="101"/>
    </row>
    <row r="1245" customHeight="1" spans="11:11">
      <c r="K1245" s="101"/>
    </row>
    <row r="1246" customHeight="1" spans="11:11">
      <c r="K1246" s="101"/>
    </row>
    <row r="1247" customHeight="1" spans="11:11">
      <c r="K1247" s="101"/>
    </row>
    <row r="1248" customHeight="1" spans="11:11">
      <c r="K1248" s="101"/>
    </row>
    <row r="1249" customHeight="1" spans="11:11">
      <c r="K1249" s="101"/>
    </row>
    <row r="1250" customHeight="1" spans="11:11">
      <c r="K1250" s="101"/>
    </row>
    <row r="1251" customHeight="1" spans="11:11">
      <c r="K1251" s="101"/>
    </row>
    <row r="1252" customHeight="1" spans="11:11">
      <c r="K1252" s="101"/>
    </row>
    <row r="1253" customHeight="1" spans="11:11">
      <c r="K1253" s="101"/>
    </row>
    <row r="1254" customHeight="1" spans="11:11">
      <c r="K1254" s="101"/>
    </row>
    <row r="1255" customHeight="1" spans="11:11">
      <c r="K1255" s="101"/>
    </row>
    <row r="1256" customHeight="1" spans="11:11">
      <c r="K1256" s="101"/>
    </row>
    <row r="1257" customHeight="1" spans="11:11">
      <c r="K1257" s="101"/>
    </row>
    <row r="1258" customHeight="1" spans="11:11">
      <c r="K1258" s="101"/>
    </row>
    <row r="1259" customHeight="1" spans="11:11">
      <c r="K1259" s="101"/>
    </row>
    <row r="1260" customHeight="1" spans="11:11">
      <c r="K1260" s="101"/>
    </row>
    <row r="1261" customHeight="1" spans="11:11">
      <c r="K1261" s="101"/>
    </row>
    <row r="1262" customHeight="1" spans="11:11">
      <c r="K1262" s="101"/>
    </row>
    <row r="1263" customHeight="1" spans="11:11">
      <c r="K1263" s="101"/>
    </row>
    <row r="1264" customHeight="1" spans="11:11">
      <c r="K1264" s="101"/>
    </row>
    <row r="1265" customHeight="1" spans="11:11">
      <c r="K1265" s="101"/>
    </row>
    <row r="1266" customHeight="1" spans="11:11">
      <c r="K1266" s="101"/>
    </row>
    <row r="1267" customHeight="1" spans="11:11">
      <c r="K1267" s="101"/>
    </row>
    <row r="1268" customHeight="1" spans="11:11">
      <c r="K1268" s="101"/>
    </row>
    <row r="1269" customHeight="1" spans="11:11">
      <c r="K1269" s="101"/>
    </row>
    <row r="1270" customHeight="1" spans="11:11">
      <c r="K1270" s="101"/>
    </row>
    <row r="1271" customHeight="1" spans="11:11">
      <c r="K1271" s="101"/>
    </row>
    <row r="1272" customHeight="1" spans="11:11">
      <c r="K1272" s="101"/>
    </row>
    <row r="1273" customHeight="1" spans="11:11">
      <c r="K1273" s="101"/>
    </row>
    <row r="1274" customHeight="1" spans="11:11">
      <c r="K1274" s="101"/>
    </row>
    <row r="1275" customHeight="1" spans="11:11">
      <c r="K1275" s="101"/>
    </row>
    <row r="1276" customHeight="1" spans="11:11">
      <c r="K1276" s="101"/>
    </row>
    <row r="1277" customHeight="1" spans="11:11">
      <c r="K1277" s="101"/>
    </row>
    <row r="1278" customHeight="1" spans="11:11">
      <c r="K1278" s="101"/>
    </row>
    <row r="1279" customHeight="1" spans="11:11">
      <c r="K1279" s="101"/>
    </row>
    <row r="1280" customHeight="1" spans="11:11">
      <c r="K1280" s="101"/>
    </row>
    <row r="1281" customHeight="1" spans="11:11">
      <c r="K1281" s="101"/>
    </row>
    <row r="1282" customHeight="1" spans="11:11">
      <c r="K1282" s="101"/>
    </row>
    <row r="1283" customHeight="1" spans="11:11">
      <c r="K1283" s="101"/>
    </row>
    <row r="1284" customHeight="1" spans="11:11">
      <c r="K1284" s="101"/>
    </row>
    <row r="1285" customHeight="1" spans="11:11">
      <c r="K1285" s="101"/>
    </row>
    <row r="1286" customHeight="1" spans="11:11">
      <c r="K1286" s="101"/>
    </row>
    <row r="1287" customHeight="1" spans="11:11">
      <c r="K1287" s="101"/>
    </row>
    <row r="1288" customHeight="1" spans="11:11">
      <c r="K1288" s="101"/>
    </row>
    <row r="1289" customHeight="1" spans="11:11">
      <c r="K1289" s="101"/>
    </row>
    <row r="1290" customHeight="1" spans="11:11">
      <c r="K1290" s="101"/>
    </row>
    <row r="1291" customHeight="1" spans="11:11">
      <c r="K1291" s="101"/>
    </row>
    <row r="1292" customHeight="1" spans="11:11">
      <c r="K1292" s="101"/>
    </row>
    <row r="1293" customHeight="1" spans="11:11">
      <c r="K1293" s="101"/>
    </row>
    <row r="1294" customHeight="1" spans="11:11">
      <c r="K1294" s="101"/>
    </row>
    <row r="1295" customHeight="1" spans="11:11">
      <c r="K1295" s="101"/>
    </row>
    <row r="1296" customHeight="1" spans="11:11">
      <c r="K1296" s="101"/>
    </row>
    <row r="1297" customHeight="1" spans="11:11">
      <c r="K1297" s="101"/>
    </row>
    <row r="1298" customHeight="1" spans="11:11">
      <c r="K1298" s="101"/>
    </row>
    <row r="1299" customHeight="1" spans="11:11">
      <c r="K1299" s="101"/>
    </row>
    <row r="1300" customHeight="1" spans="11:11">
      <c r="K1300" s="101"/>
    </row>
    <row r="1301" customHeight="1" spans="11:11">
      <c r="K1301" s="101"/>
    </row>
    <row r="1302" customHeight="1" spans="11:11">
      <c r="K1302" s="101"/>
    </row>
    <row r="1303" customHeight="1" spans="11:11">
      <c r="K1303" s="101"/>
    </row>
    <row r="1304" customHeight="1" spans="11:11">
      <c r="K1304" s="101"/>
    </row>
    <row r="1305" customHeight="1" spans="11:11">
      <c r="K1305" s="101"/>
    </row>
    <row r="1306" customHeight="1" spans="11:11">
      <c r="K1306" s="101"/>
    </row>
    <row r="1307" customHeight="1" spans="11:11">
      <c r="K1307" s="101"/>
    </row>
    <row r="1308" customHeight="1" spans="11:11">
      <c r="K1308" s="101"/>
    </row>
    <row r="1309" customHeight="1" spans="11:11">
      <c r="K1309" s="101"/>
    </row>
    <row r="1310" customHeight="1" spans="11:11">
      <c r="K1310" s="101"/>
    </row>
    <row r="1311" customHeight="1" spans="11:11">
      <c r="K1311" s="101"/>
    </row>
    <row r="1312" customHeight="1" spans="11:11">
      <c r="K1312" s="101"/>
    </row>
    <row r="1313" customHeight="1" spans="11:11">
      <c r="K1313" s="101"/>
    </row>
    <row r="1314" customHeight="1" spans="11:11">
      <c r="K1314" s="101"/>
    </row>
    <row r="1315" customHeight="1" spans="11:11">
      <c r="K1315" s="101"/>
    </row>
    <row r="1316" customHeight="1" spans="11:11">
      <c r="K1316" s="101"/>
    </row>
    <row r="1317" customHeight="1" spans="11:11">
      <c r="K1317" s="101"/>
    </row>
    <row r="1318" customHeight="1" spans="11:11">
      <c r="K1318" s="101"/>
    </row>
    <row r="1319" customHeight="1" spans="11:11">
      <c r="K1319" s="101"/>
    </row>
    <row r="1320" customHeight="1" spans="11:11">
      <c r="K1320" s="101"/>
    </row>
    <row r="1321" customHeight="1" spans="11:11">
      <c r="K1321" s="101"/>
    </row>
    <row r="1322" customHeight="1" spans="11:11">
      <c r="K1322" s="101"/>
    </row>
    <row r="1323" customHeight="1" spans="11:11">
      <c r="K1323" s="101"/>
    </row>
    <row r="1324" customHeight="1" spans="11:11">
      <c r="K1324" s="101"/>
    </row>
    <row r="1325" customHeight="1" spans="11:11">
      <c r="K1325" s="101"/>
    </row>
    <row r="1326" customHeight="1" spans="11:11">
      <c r="K1326" s="101"/>
    </row>
    <row r="1327" customHeight="1" spans="11:11">
      <c r="K1327" s="101"/>
    </row>
    <row r="1328" customHeight="1" spans="11:11">
      <c r="K1328" s="101"/>
    </row>
    <row r="1329" customHeight="1" spans="11:11">
      <c r="K1329" s="101"/>
    </row>
    <row r="1330" customHeight="1" spans="11:11">
      <c r="K1330" s="101"/>
    </row>
    <row r="1331" customHeight="1" spans="11:11">
      <c r="K1331" s="101"/>
    </row>
    <row r="1332" customHeight="1" spans="11:11">
      <c r="K1332" s="101"/>
    </row>
    <row r="1333" customHeight="1" spans="11:11">
      <c r="K1333" s="101"/>
    </row>
    <row r="1334" customHeight="1" spans="11:11">
      <c r="K1334" s="101"/>
    </row>
    <row r="1335" customHeight="1" spans="11:11">
      <c r="K1335" s="101"/>
    </row>
    <row r="1336" customHeight="1" spans="11:11">
      <c r="K1336" s="101"/>
    </row>
    <row r="1337" customHeight="1" spans="11:11">
      <c r="K1337" s="101"/>
    </row>
    <row r="1338" customHeight="1" spans="11:11">
      <c r="K1338" s="101"/>
    </row>
    <row r="1339" customHeight="1" spans="11:11">
      <c r="K1339" s="101"/>
    </row>
    <row r="1340" customHeight="1" spans="11:11">
      <c r="K1340" s="101"/>
    </row>
    <row r="1341" customHeight="1" spans="11:11">
      <c r="K1341" s="101"/>
    </row>
    <row r="1342" customHeight="1" spans="11:11">
      <c r="K1342" s="101"/>
    </row>
    <row r="1343" customHeight="1" spans="11:11">
      <c r="K1343" s="101"/>
    </row>
    <row r="1344" customHeight="1" spans="11:11">
      <c r="K1344" s="101"/>
    </row>
    <row r="1345" customHeight="1" spans="11:11">
      <c r="K1345" s="101"/>
    </row>
    <row r="1346" customHeight="1" spans="11:11">
      <c r="K1346" s="101"/>
    </row>
    <row r="1347" customHeight="1" spans="11:11">
      <c r="K1347" s="101"/>
    </row>
    <row r="1348" customHeight="1" spans="11:11">
      <c r="K1348" s="101"/>
    </row>
    <row r="1349" customHeight="1" spans="11:11">
      <c r="K1349" s="101"/>
    </row>
    <row r="1350" customHeight="1" spans="11:11">
      <c r="K1350" s="101"/>
    </row>
    <row r="1351" customHeight="1" spans="11:11">
      <c r="K1351" s="101"/>
    </row>
    <row r="1352" customHeight="1" spans="11:11">
      <c r="K1352" s="101"/>
    </row>
    <row r="1353" customHeight="1" spans="11:11">
      <c r="K1353" s="101"/>
    </row>
    <row r="1354" customHeight="1" spans="11:11">
      <c r="K1354" s="101"/>
    </row>
    <row r="1355" customHeight="1" spans="11:11">
      <c r="K1355" s="101"/>
    </row>
    <row r="1356" customHeight="1" spans="11:11">
      <c r="K1356" s="101"/>
    </row>
    <row r="1357" customHeight="1" spans="11:11">
      <c r="K1357" s="101"/>
    </row>
    <row r="1358" customHeight="1" spans="11:11">
      <c r="K1358" s="101"/>
    </row>
    <row r="1359" customHeight="1" spans="11:11">
      <c r="K1359" s="101"/>
    </row>
    <row r="1360" customHeight="1" spans="11:11">
      <c r="K1360" s="101"/>
    </row>
    <row r="1361" customHeight="1" spans="11:11">
      <c r="K1361" s="101"/>
    </row>
    <row r="1362" customHeight="1" spans="11:11">
      <c r="K1362" s="101"/>
    </row>
    <row r="1363" customHeight="1" spans="11:11">
      <c r="K1363" s="101"/>
    </row>
    <row r="1364" customHeight="1" spans="11:11">
      <c r="K1364" s="101"/>
    </row>
    <row r="1365" customHeight="1" spans="11:11">
      <c r="K1365" s="101"/>
    </row>
    <row r="1366" customHeight="1" spans="11:11">
      <c r="K1366" s="101"/>
    </row>
    <row r="1367" customHeight="1" spans="11:11">
      <c r="K1367" s="101"/>
    </row>
    <row r="1368" customHeight="1" spans="11:11">
      <c r="K1368" s="101"/>
    </row>
    <row r="1369" customHeight="1" spans="11:11">
      <c r="K1369" s="101"/>
    </row>
    <row r="1370" customHeight="1" spans="11:11">
      <c r="K1370" s="101"/>
    </row>
    <row r="1371" customHeight="1" spans="11:11">
      <c r="K1371" s="101"/>
    </row>
    <row r="1372" customHeight="1" spans="11:11">
      <c r="K1372" s="101"/>
    </row>
    <row r="1373" customHeight="1" spans="11:11">
      <c r="K1373" s="101"/>
    </row>
    <row r="1374" customHeight="1" spans="11:11">
      <c r="K1374" s="101"/>
    </row>
    <row r="1375" customHeight="1" spans="11:11">
      <c r="K1375" s="101"/>
    </row>
    <row r="1376" customHeight="1" spans="11:11">
      <c r="K1376" s="101"/>
    </row>
    <row r="1377" customHeight="1" spans="11:11">
      <c r="K1377" s="101"/>
    </row>
    <row r="1378" customHeight="1" spans="11:11">
      <c r="K1378" s="101"/>
    </row>
    <row r="1379" customHeight="1" spans="11:11">
      <c r="K1379" s="101"/>
    </row>
    <row r="1380" customHeight="1" spans="11:11">
      <c r="K1380" s="101"/>
    </row>
    <row r="1381" customHeight="1" spans="11:11">
      <c r="K1381" s="101"/>
    </row>
    <row r="1382" customHeight="1" spans="11:11">
      <c r="K1382" s="101"/>
    </row>
    <row r="1383" customHeight="1" spans="11:11">
      <c r="K1383" s="101"/>
    </row>
    <row r="1384" customHeight="1" spans="11:11">
      <c r="K1384" s="101"/>
    </row>
    <row r="1385" customHeight="1" spans="11:11">
      <c r="K1385" s="101"/>
    </row>
    <row r="1386" customHeight="1" spans="11:11">
      <c r="K1386" s="101"/>
    </row>
    <row r="1387" customHeight="1" spans="11:11">
      <c r="K1387" s="101"/>
    </row>
    <row r="1388" customHeight="1" spans="11:11">
      <c r="K1388" s="101"/>
    </row>
    <row r="1389" customHeight="1" spans="11:11">
      <c r="K1389" s="101"/>
    </row>
    <row r="1390" customHeight="1" spans="11:11">
      <c r="K1390" s="101"/>
    </row>
    <row r="1391" customHeight="1" spans="11:11">
      <c r="K1391" s="101"/>
    </row>
    <row r="1392" customHeight="1" spans="11:11">
      <c r="K1392" s="101"/>
    </row>
    <row r="1393" customHeight="1" spans="11:11">
      <c r="K1393" s="101"/>
    </row>
    <row r="1394" customHeight="1" spans="11:11">
      <c r="K1394" s="101"/>
    </row>
    <row r="1395" customHeight="1" spans="11:11">
      <c r="K1395" s="101"/>
    </row>
    <row r="1396" customHeight="1" spans="11:11">
      <c r="K1396" s="101"/>
    </row>
    <row r="1397" customHeight="1" spans="11:11">
      <c r="K1397" s="101"/>
    </row>
    <row r="1398" customHeight="1" spans="11:11">
      <c r="K1398" s="101"/>
    </row>
    <row r="1399" customHeight="1" spans="11:11">
      <c r="K1399" s="101"/>
    </row>
    <row r="1400" customHeight="1" spans="11:11">
      <c r="K1400" s="101"/>
    </row>
    <row r="1401" customHeight="1" spans="11:11">
      <c r="K1401" s="101"/>
    </row>
    <row r="1402" customHeight="1" spans="11:11">
      <c r="K1402" s="101"/>
    </row>
    <row r="1403" customHeight="1" spans="11:11">
      <c r="K1403" s="101"/>
    </row>
    <row r="1404" customHeight="1" spans="11:11">
      <c r="K1404" s="101"/>
    </row>
    <row r="1405" customHeight="1" spans="11:11">
      <c r="K1405" s="101"/>
    </row>
    <row r="1406" customHeight="1" spans="11:11">
      <c r="K1406" s="101"/>
    </row>
    <row r="1407" customHeight="1" spans="11:11">
      <c r="K1407" s="101"/>
    </row>
    <row r="1408" customHeight="1" spans="11:11">
      <c r="K1408" s="101"/>
    </row>
    <row r="1409" customHeight="1" spans="11:11">
      <c r="K1409" s="101"/>
    </row>
    <row r="1410" customHeight="1" spans="11:11">
      <c r="K1410" s="101"/>
    </row>
    <row r="1411" customHeight="1" spans="11:11">
      <c r="K1411" s="101"/>
    </row>
    <row r="1412" customHeight="1" spans="11:11">
      <c r="K1412" s="101"/>
    </row>
    <row r="1413" customHeight="1" spans="11:11">
      <c r="K1413" s="101"/>
    </row>
    <row r="1414" customHeight="1" spans="11:11">
      <c r="K1414" s="101"/>
    </row>
    <row r="1415" customHeight="1" spans="11:11">
      <c r="K1415" s="101"/>
    </row>
    <row r="1416" customHeight="1" spans="11:11">
      <c r="K1416" s="101"/>
    </row>
    <row r="1417" customHeight="1" spans="11:11">
      <c r="K1417" s="101"/>
    </row>
    <row r="1418" customHeight="1" spans="11:11">
      <c r="K1418" s="101"/>
    </row>
    <row r="1419" customHeight="1" spans="11:11">
      <c r="K1419" s="101"/>
    </row>
    <row r="1420" customHeight="1" spans="11:11">
      <c r="K1420" s="101"/>
    </row>
    <row r="1421" customHeight="1" spans="11:11">
      <c r="K1421" s="101"/>
    </row>
    <row r="1422" customHeight="1" spans="11:11">
      <c r="K1422" s="101"/>
    </row>
    <row r="1423" customHeight="1" spans="11:11">
      <c r="K1423" s="101"/>
    </row>
    <row r="1424" customHeight="1" spans="11:11">
      <c r="K1424" s="101"/>
    </row>
    <row r="1425" customHeight="1" spans="11:11">
      <c r="K1425" s="101"/>
    </row>
    <row r="1426" customHeight="1" spans="11:11">
      <c r="K1426" s="101"/>
    </row>
    <row r="1427" customHeight="1" spans="11:11">
      <c r="K1427" s="101"/>
    </row>
    <row r="1428" customHeight="1" spans="11:11">
      <c r="K1428" s="101"/>
    </row>
    <row r="1429" customHeight="1" spans="11:11">
      <c r="K1429" s="101"/>
    </row>
    <row r="1430" customHeight="1" spans="11:11">
      <c r="K1430" s="101"/>
    </row>
    <row r="1431" customHeight="1" spans="11:11">
      <c r="K1431" s="101"/>
    </row>
    <row r="1432" customHeight="1" spans="11:11">
      <c r="K1432" s="101"/>
    </row>
    <row r="1433" customHeight="1" spans="11:11">
      <c r="K1433" s="101"/>
    </row>
    <row r="1434" customHeight="1" spans="11:11">
      <c r="K1434" s="101"/>
    </row>
    <row r="1435" customHeight="1" spans="11:11">
      <c r="K1435" s="101"/>
    </row>
    <row r="1436" customHeight="1" spans="11:11">
      <c r="K1436" s="101"/>
    </row>
    <row r="1437" customHeight="1" spans="11:11">
      <c r="K1437" s="101"/>
    </row>
    <row r="1438" customHeight="1" spans="11:11">
      <c r="K1438" s="101"/>
    </row>
    <row r="1439" customHeight="1" spans="11:11">
      <c r="K1439" s="101"/>
    </row>
    <row r="1440" customHeight="1" spans="11:11">
      <c r="K1440" s="101"/>
    </row>
    <row r="1441" customHeight="1" spans="11:11">
      <c r="K1441" s="101"/>
    </row>
    <row r="1442" customHeight="1" spans="11:11">
      <c r="K1442" s="101"/>
    </row>
    <row r="1443" customHeight="1" spans="11:11">
      <c r="K1443" s="101"/>
    </row>
    <row r="1444" customHeight="1" spans="11:11">
      <c r="K1444" s="101"/>
    </row>
    <row r="1445" customHeight="1" spans="11:11">
      <c r="K1445" s="101"/>
    </row>
    <row r="1446" customHeight="1" spans="11:11">
      <c r="K1446" s="101"/>
    </row>
    <row r="1447" customHeight="1" spans="11:11">
      <c r="K1447" s="101"/>
    </row>
    <row r="1448" customHeight="1" spans="11:11">
      <c r="K1448" s="101"/>
    </row>
    <row r="1449" customHeight="1" spans="11:11">
      <c r="K1449" s="101"/>
    </row>
    <row r="1450" customHeight="1" spans="11:11">
      <c r="K1450" s="101"/>
    </row>
    <row r="1451" customHeight="1" spans="11:11">
      <c r="K1451" s="101"/>
    </row>
    <row r="1452" customHeight="1" spans="11:11">
      <c r="K1452" s="101"/>
    </row>
    <row r="1453" customHeight="1" spans="11:11">
      <c r="K1453" s="101"/>
    </row>
    <row r="1454" customHeight="1" spans="11:11">
      <c r="K1454" s="101"/>
    </row>
    <row r="1455" customHeight="1" spans="11:11">
      <c r="K1455" s="101"/>
    </row>
    <row r="1456" customHeight="1" spans="11:11">
      <c r="K1456" s="101"/>
    </row>
    <row r="1457" customHeight="1" spans="11:11">
      <c r="K1457" s="101"/>
    </row>
    <row r="1458" customHeight="1" spans="11:11">
      <c r="K1458" s="101"/>
    </row>
    <row r="1459" customHeight="1" spans="11:11">
      <c r="K1459" s="101"/>
    </row>
    <row r="1460" customHeight="1" spans="11:11">
      <c r="K1460" s="101"/>
    </row>
    <row r="1461" customHeight="1" spans="11:11">
      <c r="K1461" s="101"/>
    </row>
    <row r="1462" customHeight="1" spans="11:11">
      <c r="K1462" s="101"/>
    </row>
    <row r="1463" customHeight="1" spans="11:11">
      <c r="K1463" s="101"/>
    </row>
    <row r="1464" customHeight="1" spans="11:11">
      <c r="K1464" s="101"/>
    </row>
    <row r="1465" customHeight="1" spans="11:11">
      <c r="K1465" s="101"/>
    </row>
    <row r="1466" customHeight="1" spans="11:11">
      <c r="K1466" s="101"/>
    </row>
    <row r="1467" customHeight="1" spans="11:11">
      <c r="K1467" s="101"/>
    </row>
    <row r="1468" customHeight="1" spans="11:11">
      <c r="K1468" s="101"/>
    </row>
    <row r="1469" customHeight="1" spans="11:11">
      <c r="K1469" s="101"/>
    </row>
    <row r="1470" customHeight="1" spans="11:11">
      <c r="K1470" s="101"/>
    </row>
    <row r="1471" customHeight="1" spans="11:11">
      <c r="K1471" s="101"/>
    </row>
    <row r="1472" customHeight="1" spans="11:11">
      <c r="K1472" s="101"/>
    </row>
    <row r="1473" customHeight="1" spans="11:11">
      <c r="K1473" s="101"/>
    </row>
    <row r="1474" customHeight="1" spans="11:11">
      <c r="K1474" s="101"/>
    </row>
    <row r="1475" customHeight="1" spans="11:11">
      <c r="K1475" s="101"/>
    </row>
    <row r="1476" customHeight="1" spans="11:11">
      <c r="K1476" s="101"/>
    </row>
    <row r="1477" customHeight="1" spans="11:11">
      <c r="K1477" s="101"/>
    </row>
    <row r="1478" customHeight="1" spans="11:11">
      <c r="K1478" s="101"/>
    </row>
    <row r="1479" customHeight="1" spans="11:11">
      <c r="K1479" s="101"/>
    </row>
    <row r="1480" customHeight="1" spans="11:11">
      <c r="K1480" s="101"/>
    </row>
    <row r="1481" customHeight="1" spans="11:11">
      <c r="K1481" s="101"/>
    </row>
    <row r="1482" customHeight="1" spans="11:11">
      <c r="K1482" s="101"/>
    </row>
    <row r="1483" customHeight="1" spans="11:11">
      <c r="K1483" s="101"/>
    </row>
    <row r="1484" customHeight="1" spans="11:11">
      <c r="K1484" s="101"/>
    </row>
    <row r="1485" customHeight="1" spans="11:11">
      <c r="K1485" s="101"/>
    </row>
    <row r="1486" customHeight="1" spans="11:11">
      <c r="K1486" s="101"/>
    </row>
    <row r="1487" customHeight="1" spans="11:11">
      <c r="K1487" s="101"/>
    </row>
    <row r="1488" customHeight="1" spans="11:11">
      <c r="K1488" s="101"/>
    </row>
    <row r="1489" customHeight="1" spans="11:11">
      <c r="K1489" s="101"/>
    </row>
    <row r="1490" customHeight="1" spans="11:11">
      <c r="K1490" s="101"/>
    </row>
    <row r="1491" customHeight="1" spans="11:11">
      <c r="K1491" s="101"/>
    </row>
    <row r="1492" customHeight="1" spans="11:11">
      <c r="K1492" s="101"/>
    </row>
    <row r="1493" customHeight="1" spans="11:11">
      <c r="K1493" s="101"/>
    </row>
    <row r="1494" customHeight="1" spans="11:11">
      <c r="K1494" s="101"/>
    </row>
    <row r="1495" customHeight="1" spans="11:11">
      <c r="K1495" s="101"/>
    </row>
    <row r="1496" customHeight="1" spans="11:11">
      <c r="K1496" s="101"/>
    </row>
    <row r="1497" customHeight="1" spans="11:11">
      <c r="K1497" s="101"/>
    </row>
    <row r="1498" customHeight="1" spans="11:11">
      <c r="K1498" s="101"/>
    </row>
    <row r="1499" customHeight="1" spans="11:11">
      <c r="K1499" s="101"/>
    </row>
    <row r="1500" customHeight="1" spans="11:11">
      <c r="K1500" s="101"/>
    </row>
    <row r="1501" customHeight="1" spans="11:11">
      <c r="K1501" s="101"/>
    </row>
    <row r="1502" customHeight="1" spans="11:11">
      <c r="K1502" s="101"/>
    </row>
    <row r="1503" customHeight="1" spans="11:11">
      <c r="K1503" s="101"/>
    </row>
    <row r="1504" customHeight="1" spans="11:11">
      <c r="K1504" s="101"/>
    </row>
    <row r="1505" customHeight="1" spans="11:11">
      <c r="K1505" s="101"/>
    </row>
    <row r="1506" customHeight="1" spans="11:11">
      <c r="K1506" s="101"/>
    </row>
    <row r="1507" customHeight="1" spans="11:11">
      <c r="K1507" s="101"/>
    </row>
    <row r="1508" customHeight="1" spans="11:11">
      <c r="K1508" s="101"/>
    </row>
    <row r="1509" customHeight="1" spans="11:11">
      <c r="K1509" s="101"/>
    </row>
    <row r="1510" customHeight="1" spans="11:11">
      <c r="K1510" s="101"/>
    </row>
    <row r="1511" customHeight="1" spans="11:11">
      <c r="K1511" s="101"/>
    </row>
    <row r="1512" customHeight="1" spans="11:11">
      <c r="K1512" s="101"/>
    </row>
    <row r="1513" customHeight="1" spans="11:11">
      <c r="K1513" s="101"/>
    </row>
    <row r="1514" customHeight="1" spans="11:11">
      <c r="K1514" s="101"/>
    </row>
    <row r="1515" customHeight="1" spans="11:11">
      <c r="K1515" s="101"/>
    </row>
    <row r="1516" customHeight="1" spans="11:11">
      <c r="K1516" s="101"/>
    </row>
    <row r="1517" customHeight="1" spans="11:11">
      <c r="K1517" s="101"/>
    </row>
    <row r="1518" customHeight="1" spans="11:11">
      <c r="K1518" s="101"/>
    </row>
    <row r="1519" customHeight="1" spans="11:11">
      <c r="K1519" s="101"/>
    </row>
  </sheetData>
  <mergeCells count="10">
    <mergeCell ref="N4:O4"/>
    <mergeCell ref="Q4:R4"/>
    <mergeCell ref="B4:B5"/>
    <mergeCell ref="C4:C5"/>
    <mergeCell ref="D4:D5"/>
    <mergeCell ref="E4:E5"/>
    <mergeCell ref="F4:F5"/>
    <mergeCell ref="G4:G5"/>
    <mergeCell ref="K4:K5"/>
    <mergeCell ref="L4:L5"/>
  </mergeCells>
  <printOptions horizontalCentered="1"/>
  <pageMargins left="0" right="0" top="1.18110236220472" bottom="0.78740157480315" header="0.393700787401575" footer="0.393700787401575"/>
  <pageSetup paperSize="9" scale="73" orientation="landscape" blackAndWhite="1"/>
  <headerFooter alignWithMargins="0">
    <oddFooter>&amp;C&amp;"明朝,倾斜"&amp;12&amp;F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MTO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ＮＡＳＨＩ</dc:creator>
  <cp:lastModifiedBy>User</cp:lastModifiedBy>
  <dcterms:created xsi:type="dcterms:W3CDTF">1999-02-07T11:25:00Z</dcterms:created>
  <cp:lastPrinted>2015-07-02T23:18:00Z</cp:lastPrinted>
  <dcterms:modified xsi:type="dcterms:W3CDTF">2024-08-29T11:59:30Z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F72E5BFA6DD34569859A43BD7802BE8B</vt:lpwstr>
  </property>
  <property fmtid="{D5CDD505-2E9C-101B-9397-08002B2CF9AE}" pid="3" name="KSOProductBuildVer">
    <vt:lpwstr>1041-11.2.0.10624</vt:lpwstr>
  </property>
</Properties>
</file>